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-460" windowWidth="25600" windowHeight="16000"/>
  </bookViews>
  <sheets>
    <sheet name="19-20" sheetId="5" r:id="rId1"/>
  </sheets>
  <definedNames>
    <definedName name="_xlnm.Print_Area" localSheetId="0">'19-20'!$A$2:$Y$19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7" i="5" l="1"/>
  <c r="Y14" i="5"/>
  <c r="Y16" i="5"/>
  <c r="Y9" i="5"/>
  <c r="Y15" i="5"/>
  <c r="Y13" i="5"/>
  <c r="Y12" i="5"/>
  <c r="Y11" i="5"/>
  <c r="Y10" i="5"/>
  <c r="Y18" i="5"/>
  <c r="X13" i="5"/>
  <c r="B13" i="5"/>
  <c r="X10" i="5"/>
  <c r="B15" i="5"/>
  <c r="B12" i="5"/>
  <c r="B16" i="5"/>
  <c r="B11" i="5"/>
  <c r="B18" i="5"/>
  <c r="B14" i="5"/>
  <c r="B9" i="5"/>
  <c r="X16" i="5"/>
  <c r="X15" i="5"/>
  <c r="X14" i="5"/>
  <c r="X17" i="5"/>
  <c r="X18" i="5"/>
  <c r="X11" i="5"/>
  <c r="X12" i="5"/>
  <c r="X9" i="5"/>
</calcChain>
</file>

<file path=xl/sharedStrings.xml><?xml version="1.0" encoding="utf-8"?>
<sst xmlns="http://schemas.openxmlformats.org/spreadsheetml/2006/main" count="24" uniqueCount="22">
  <si>
    <t>Club</t>
  </si>
  <si>
    <t>Points</t>
  </si>
  <si>
    <t>Rounds</t>
  </si>
  <si>
    <t>IMI League</t>
  </si>
  <si>
    <t>Handicap</t>
  </si>
  <si>
    <t>to add on</t>
  </si>
  <si>
    <t>New</t>
  </si>
  <si>
    <t>Cornwall Target Shooting Association</t>
  </si>
  <si>
    <t>Small Bore Rifle Wing</t>
  </si>
  <si>
    <t>2019-2020</t>
  </si>
  <si>
    <t>St. Austell A</t>
  </si>
  <si>
    <t>Bodmin A</t>
  </si>
  <si>
    <t>Liskeard</t>
  </si>
  <si>
    <t>City of Truro B</t>
  </si>
  <si>
    <t>City of Truro C</t>
  </si>
  <si>
    <t>Hayle B</t>
  </si>
  <si>
    <t>Penzance &amp; St. Ives B</t>
  </si>
  <si>
    <t>City of Truro D</t>
  </si>
  <si>
    <t>Helston B</t>
  </si>
  <si>
    <t>St. Austell B</t>
  </si>
  <si>
    <t>Average</t>
  </si>
  <si>
    <t>One shooter unable to shoot because of Covid-19 cancellations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</si>
</sst>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2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" fontId="6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/>
    <xf numFmtId="0" fontId="12" fillId="0" borderId="0" xfId="0" applyFont="1" applyFill="1" applyAlignment="1">
      <alignment horizontal="left"/>
    </xf>
    <xf numFmtId="0" fontId="0" fillId="0" borderId="0" xfId="0" applyFill="1"/>
    <xf numFmtId="164" fontId="6" fillId="2" borderId="1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2"/>
  <sheetViews>
    <sheetView tabSelected="1" workbookViewId="0">
      <selection activeCell="AA22" sqref="AA22"/>
    </sheetView>
  </sheetViews>
  <sheetFormatPr baseColWidth="10" defaultColWidth="8.83203125" defaultRowHeight="12" x14ac:dyDescent="0"/>
  <cols>
    <col min="1" max="1" width="17.6640625" customWidth="1"/>
    <col min="2" max="2" width="7.33203125" customWidth="1"/>
    <col min="3" max="3" width="5.33203125" customWidth="1"/>
    <col min="4" max="4" width="2" customWidth="1"/>
    <col min="5" max="5" width="5.33203125" customWidth="1"/>
    <col min="6" max="6" width="2.1640625" customWidth="1"/>
    <col min="7" max="7" width="5.33203125" customWidth="1"/>
    <col min="8" max="8" width="2.1640625" customWidth="1"/>
    <col min="9" max="9" width="5.33203125" customWidth="1"/>
    <col min="10" max="10" width="2.1640625" customWidth="1"/>
    <col min="11" max="11" width="5.33203125" customWidth="1"/>
    <col min="12" max="12" width="2.1640625" customWidth="1"/>
    <col min="13" max="13" width="7.33203125" customWidth="1"/>
    <col min="14" max="14" width="5.33203125" customWidth="1"/>
    <col min="15" max="15" width="2.1640625" customWidth="1"/>
    <col min="16" max="16" width="5.33203125" customWidth="1"/>
    <col min="17" max="17" width="2.1640625" customWidth="1"/>
    <col min="18" max="18" width="5.33203125" customWidth="1"/>
    <col min="19" max="19" width="2.1640625" customWidth="1"/>
    <col min="20" max="20" width="5.33203125" customWidth="1"/>
    <col min="21" max="21" width="2.1640625" customWidth="1"/>
    <col min="22" max="22" width="5.33203125" customWidth="1"/>
    <col min="23" max="23" width="2.1640625" customWidth="1"/>
    <col min="24" max="24" width="5.33203125" customWidth="1"/>
    <col min="25" max="25" width="5.6640625" customWidth="1"/>
  </cols>
  <sheetData>
    <row r="2" spans="1:25" ht="12.75" customHeight="1">
      <c r="B2" s="1"/>
      <c r="E2" s="17" t="s">
        <v>7</v>
      </c>
    </row>
    <row r="3" spans="1:25" ht="12.75" customHeight="1">
      <c r="B3" s="1"/>
      <c r="F3" s="17" t="s">
        <v>8</v>
      </c>
    </row>
    <row r="4" spans="1:25" ht="12.75" customHeight="1">
      <c r="D4" s="2"/>
      <c r="G4" s="17" t="s">
        <v>9</v>
      </c>
    </row>
    <row r="5" spans="1:25" ht="12.75" customHeight="1">
      <c r="D5" s="2"/>
      <c r="G5" s="41" t="s">
        <v>3</v>
      </c>
      <c r="H5" s="42"/>
      <c r="I5" s="42"/>
    </row>
    <row r="6" spans="1:25" ht="12.75" customHeight="1">
      <c r="D6" s="2"/>
      <c r="I6" s="8"/>
      <c r="M6" s="10" t="s">
        <v>6</v>
      </c>
    </row>
    <row r="7" spans="1:25">
      <c r="B7" s="4" t="s">
        <v>4</v>
      </c>
      <c r="C7" s="3" t="s">
        <v>2</v>
      </c>
      <c r="M7" s="4" t="s">
        <v>4</v>
      </c>
    </row>
    <row r="8" spans="1:25">
      <c r="A8" s="19" t="s">
        <v>0</v>
      </c>
      <c r="B8" s="20" t="s">
        <v>5</v>
      </c>
      <c r="C8" s="21">
        <v>1</v>
      </c>
      <c r="D8" s="21"/>
      <c r="E8" s="21">
        <v>2</v>
      </c>
      <c r="F8" s="21"/>
      <c r="G8" s="21">
        <v>3</v>
      </c>
      <c r="H8" s="21"/>
      <c r="I8" s="21">
        <v>4</v>
      </c>
      <c r="J8" s="21"/>
      <c r="K8" s="21">
        <v>5</v>
      </c>
      <c r="L8" s="19"/>
      <c r="M8" s="20" t="s">
        <v>5</v>
      </c>
      <c r="N8" s="21">
        <v>6</v>
      </c>
      <c r="O8" s="22"/>
      <c r="P8" s="21">
        <v>7</v>
      </c>
      <c r="Q8" s="23"/>
      <c r="R8" s="21">
        <v>8</v>
      </c>
      <c r="S8" s="23"/>
      <c r="T8" s="21">
        <v>9</v>
      </c>
      <c r="U8" s="23"/>
      <c r="V8" s="21">
        <v>10</v>
      </c>
      <c r="W8" s="19"/>
      <c r="X8" s="20" t="s">
        <v>1</v>
      </c>
      <c r="Y8" s="40" t="s">
        <v>20</v>
      </c>
    </row>
    <row r="9" spans="1:25">
      <c r="A9" s="36" t="s">
        <v>10</v>
      </c>
      <c r="B9" s="25">
        <f>400-383.8</f>
        <v>16.199999999999989</v>
      </c>
      <c r="C9" s="26">
        <v>396.2</v>
      </c>
      <c r="D9" s="27"/>
      <c r="E9" s="28">
        <v>401.2</v>
      </c>
      <c r="F9" s="29"/>
      <c r="G9" s="28">
        <v>401.2</v>
      </c>
      <c r="H9" s="30"/>
      <c r="I9" s="28">
        <v>402.2</v>
      </c>
      <c r="J9" s="30">
        <v>1</v>
      </c>
      <c r="K9" s="28">
        <v>397.2</v>
      </c>
      <c r="L9" s="31"/>
      <c r="M9" s="32">
        <v>16.600000000000001</v>
      </c>
      <c r="N9" s="28">
        <v>401.6</v>
      </c>
      <c r="O9" s="31">
        <v>2</v>
      </c>
      <c r="P9" s="28">
        <v>401.6</v>
      </c>
      <c r="Q9" s="31">
        <v>1</v>
      </c>
      <c r="R9" s="28">
        <v>400.6</v>
      </c>
      <c r="S9" s="31"/>
      <c r="T9" s="28">
        <v>407.6</v>
      </c>
      <c r="U9" s="31">
        <v>3</v>
      </c>
      <c r="V9" s="28">
        <v>411.6</v>
      </c>
      <c r="W9" s="31">
        <v>3</v>
      </c>
      <c r="X9" s="33">
        <f t="shared" ref="X9:X18" si="0">SUM(+D9+F9+H9+J9+L9+O9+Q9+S9+U9+W9)</f>
        <v>10</v>
      </c>
      <c r="Y9" s="25">
        <f>IF(COUNT(C9,E9,G9,I9,K9,N9,P9,R9,T9,V9),AVERAGE(C9,E9,G9,I9,K9,N9,P9,R9,T9,V9),"")-(16.2)</f>
        <v>385.9</v>
      </c>
    </row>
    <row r="10" spans="1:25">
      <c r="A10" s="24" t="s">
        <v>18</v>
      </c>
      <c r="B10" s="25">
        <v>32.4</v>
      </c>
      <c r="C10" s="26">
        <v>404.4</v>
      </c>
      <c r="D10" s="34"/>
      <c r="E10" s="28">
        <v>409.4</v>
      </c>
      <c r="F10" s="29">
        <v>3</v>
      </c>
      <c r="G10" s="28">
        <v>398.4</v>
      </c>
      <c r="H10" s="31"/>
      <c r="I10" s="28">
        <v>402.4</v>
      </c>
      <c r="J10" s="31">
        <v>2</v>
      </c>
      <c r="K10" s="28">
        <v>402.4</v>
      </c>
      <c r="L10" s="31">
        <v>1</v>
      </c>
      <c r="M10" s="25">
        <v>29</v>
      </c>
      <c r="N10" s="28">
        <v>399</v>
      </c>
      <c r="O10" s="31"/>
      <c r="P10" s="28">
        <v>399</v>
      </c>
      <c r="Q10" s="31"/>
      <c r="R10" s="28">
        <v>407</v>
      </c>
      <c r="S10" s="31">
        <v>3</v>
      </c>
      <c r="T10" s="28">
        <v>401</v>
      </c>
      <c r="U10" s="31"/>
      <c r="V10" s="28">
        <v>386</v>
      </c>
      <c r="W10" s="31"/>
      <c r="X10" s="33">
        <f t="shared" si="0"/>
        <v>9</v>
      </c>
      <c r="Y10" s="25">
        <f>IF(COUNT(C10,E10,G10,I10,K10,N10,P10,R10,T10,V10),AVERAGE(C10,E10,G10,I10,K10,N10,P10,R10,T10,V10),"")-(32.4)</f>
        <v>368.5</v>
      </c>
    </row>
    <row r="11" spans="1:25">
      <c r="A11" s="36" t="s">
        <v>14</v>
      </c>
      <c r="B11" s="35">
        <f>400-379.8</f>
        <v>20.199999999999989</v>
      </c>
      <c r="C11" s="26">
        <v>401.2</v>
      </c>
      <c r="D11" s="27"/>
      <c r="E11" s="28">
        <v>399.2</v>
      </c>
      <c r="F11" s="29"/>
      <c r="G11" s="28">
        <v>405.2</v>
      </c>
      <c r="H11" s="30">
        <v>3</v>
      </c>
      <c r="I11" s="28">
        <v>405.2</v>
      </c>
      <c r="J11" s="30">
        <v>3</v>
      </c>
      <c r="K11" s="28">
        <v>406.2</v>
      </c>
      <c r="L11" s="31">
        <v>2</v>
      </c>
      <c r="M11" s="32">
        <v>16.8</v>
      </c>
      <c r="N11" s="28">
        <v>393.8</v>
      </c>
      <c r="O11" s="31"/>
      <c r="P11" s="28">
        <v>391.8</v>
      </c>
      <c r="Q11" s="31"/>
      <c r="R11" s="28">
        <v>398.8</v>
      </c>
      <c r="S11" s="31"/>
      <c r="T11" s="28">
        <v>399.8</v>
      </c>
      <c r="U11" s="31"/>
      <c r="V11" s="28">
        <v>398.8</v>
      </c>
      <c r="W11" s="31"/>
      <c r="X11" s="33">
        <f t="shared" si="0"/>
        <v>8</v>
      </c>
      <c r="Y11" s="25">
        <f>IF(COUNT(C11,E11,G11,I11,K11,N11,P11,R11,T11,V11),AVERAGE(C11,E11,G11,I11,K11,N11,P11,R11,T11,V11),"")-(20.2)</f>
        <v>379.80000000000013</v>
      </c>
    </row>
    <row r="12" spans="1:25">
      <c r="A12" s="24" t="s">
        <v>16</v>
      </c>
      <c r="B12" s="25">
        <f>400-373.5</f>
        <v>26.5</v>
      </c>
      <c r="C12" s="26">
        <v>413.5</v>
      </c>
      <c r="D12" s="27">
        <v>3</v>
      </c>
      <c r="E12" s="28">
        <v>407.5</v>
      </c>
      <c r="F12" s="29">
        <v>2</v>
      </c>
      <c r="G12" s="28">
        <v>401.5</v>
      </c>
      <c r="H12" s="30">
        <v>1</v>
      </c>
      <c r="I12" s="28">
        <v>397.5</v>
      </c>
      <c r="J12" s="30"/>
      <c r="K12" s="28">
        <v>394.5</v>
      </c>
      <c r="L12" s="31"/>
      <c r="M12" s="32">
        <v>23.6</v>
      </c>
      <c r="N12" s="28">
        <v>398.6</v>
      </c>
      <c r="O12" s="31"/>
      <c r="P12" s="28">
        <v>395.6</v>
      </c>
      <c r="Q12" s="31"/>
      <c r="R12" s="28">
        <v>402.6</v>
      </c>
      <c r="S12" s="31">
        <v>1</v>
      </c>
      <c r="T12" s="28">
        <v>403.6</v>
      </c>
      <c r="U12" s="31">
        <v>1</v>
      </c>
      <c r="V12" s="28">
        <v>395.6</v>
      </c>
      <c r="W12" s="31"/>
      <c r="X12" s="33">
        <f t="shared" si="0"/>
        <v>8</v>
      </c>
      <c r="Y12" s="25">
        <f>IF(COUNT(C12,E12,G12,I12,K12,N12,P12,R12,T12,V12),AVERAGE(C12,E12,G12,I12,K12,N12,P12,R12,T12,V12),"")-(26.5)</f>
        <v>374.54999999999995</v>
      </c>
    </row>
    <row r="13" spans="1:25">
      <c r="A13" s="24" t="s">
        <v>19</v>
      </c>
      <c r="B13" s="25">
        <f>400-369.3</f>
        <v>30.699999999999989</v>
      </c>
      <c r="C13" s="26">
        <v>410.7</v>
      </c>
      <c r="D13" s="27">
        <v>2</v>
      </c>
      <c r="E13" s="28">
        <v>397.7</v>
      </c>
      <c r="F13" s="29"/>
      <c r="G13" s="28">
        <v>400.7</v>
      </c>
      <c r="H13" s="30"/>
      <c r="I13" s="28">
        <v>400.7</v>
      </c>
      <c r="J13" s="30"/>
      <c r="K13" s="28">
        <v>410.7</v>
      </c>
      <c r="L13" s="31">
        <v>3</v>
      </c>
      <c r="M13" s="25">
        <v>26.6</v>
      </c>
      <c r="N13" s="28">
        <v>400.6</v>
      </c>
      <c r="O13" s="31">
        <v>1</v>
      </c>
      <c r="P13" s="28">
        <v>388.6</v>
      </c>
      <c r="Q13" s="31"/>
      <c r="R13" s="28">
        <v>398.6</v>
      </c>
      <c r="S13" s="31"/>
      <c r="T13" s="28">
        <v>403.6</v>
      </c>
      <c r="U13" s="31">
        <v>1</v>
      </c>
      <c r="V13" s="28">
        <v>396.6</v>
      </c>
      <c r="W13" s="31"/>
      <c r="X13" s="33">
        <f t="shared" si="0"/>
        <v>7</v>
      </c>
      <c r="Y13" s="25">
        <f>IF(COUNT(C13,E13,G13,I13,K13,N13,P13,R13,T13,V13),AVERAGE(C13,E13,G13,I13,K13,N13,P13,R13,T13,V13),"")-(30.7)</f>
        <v>370.15</v>
      </c>
    </row>
    <row r="14" spans="1:25">
      <c r="A14" s="36" t="s">
        <v>11</v>
      </c>
      <c r="B14" s="35">
        <f>400-383.7</f>
        <v>16.300000000000011</v>
      </c>
      <c r="C14" s="26">
        <v>395.3</v>
      </c>
      <c r="D14" s="37"/>
      <c r="E14" s="28">
        <v>398.3</v>
      </c>
      <c r="F14" s="29"/>
      <c r="G14" s="28">
        <v>394.3</v>
      </c>
      <c r="H14" s="30"/>
      <c r="I14" s="28">
        <v>398.3</v>
      </c>
      <c r="J14" s="30"/>
      <c r="K14" s="28">
        <v>388.3</v>
      </c>
      <c r="L14" s="31"/>
      <c r="M14" s="32">
        <v>21.4</v>
      </c>
      <c r="N14" s="28">
        <v>405.4</v>
      </c>
      <c r="O14" s="31">
        <v>3</v>
      </c>
      <c r="P14" s="28">
        <v>410.4</v>
      </c>
      <c r="Q14" s="31">
        <v>3</v>
      </c>
      <c r="R14" s="28">
        <v>402.4</v>
      </c>
      <c r="S14" s="31"/>
      <c r="T14" s="28">
        <v>390.4</v>
      </c>
      <c r="U14" s="31"/>
      <c r="V14" s="28">
        <v>395.4</v>
      </c>
      <c r="W14" s="31"/>
      <c r="X14" s="33">
        <f t="shared" si="0"/>
        <v>6</v>
      </c>
      <c r="Y14" s="25">
        <f>IF(COUNT(C14,E14,G14,I14,K14,N14,P14,R14,T14,V14),AVERAGE(C14,E14,G14,I14,K14,N14,P14,R14,T14,V14),"")-(16.3)</f>
        <v>381.55</v>
      </c>
    </row>
    <row r="15" spans="1:25">
      <c r="A15" s="36" t="s">
        <v>17</v>
      </c>
      <c r="B15" s="25">
        <f>400-371.9</f>
        <v>28.100000000000023</v>
      </c>
      <c r="C15" s="26">
        <v>405.1</v>
      </c>
      <c r="D15" s="27">
        <v>1</v>
      </c>
      <c r="E15" s="28">
        <v>403.1</v>
      </c>
      <c r="F15" s="29">
        <v>1</v>
      </c>
      <c r="G15" s="28">
        <v>402.1</v>
      </c>
      <c r="H15" s="30">
        <v>2</v>
      </c>
      <c r="I15" s="28">
        <v>393.1</v>
      </c>
      <c r="J15" s="30"/>
      <c r="K15" s="28">
        <v>400.1</v>
      </c>
      <c r="L15" s="31"/>
      <c r="M15" s="32">
        <v>27.4</v>
      </c>
      <c r="N15" s="28">
        <v>394.4</v>
      </c>
      <c r="O15" s="30"/>
      <c r="P15" s="28">
        <v>398.4</v>
      </c>
      <c r="Q15" s="30"/>
      <c r="R15" s="28">
        <v>396.4</v>
      </c>
      <c r="S15" s="30"/>
      <c r="T15" s="28">
        <v>396.4</v>
      </c>
      <c r="U15" s="30"/>
      <c r="V15" s="28">
        <v>404.4</v>
      </c>
      <c r="W15" s="31">
        <v>2</v>
      </c>
      <c r="X15" s="33">
        <f t="shared" si="0"/>
        <v>6</v>
      </c>
      <c r="Y15" s="25">
        <f>IF(COUNT(C15,E15,G15,I15,K15,N15,P15,R15,T15,V15),AVERAGE(C15,E15,G15,I15,K15,N15,P15,R15,T15,V15),"")-(28.1)</f>
        <v>371.25</v>
      </c>
    </row>
    <row r="16" spans="1:25">
      <c r="A16" s="36" t="s">
        <v>15</v>
      </c>
      <c r="B16" s="25">
        <f>400-375.2</f>
        <v>24.800000000000011</v>
      </c>
      <c r="C16" s="26">
        <v>399.8</v>
      </c>
      <c r="D16" s="27"/>
      <c r="E16" s="28">
        <v>391.8</v>
      </c>
      <c r="F16" s="29"/>
      <c r="G16" s="28">
        <v>393.8</v>
      </c>
      <c r="H16" s="30"/>
      <c r="I16" s="28">
        <v>395.8</v>
      </c>
      <c r="J16" s="38"/>
      <c r="K16" s="28">
        <v>400.8</v>
      </c>
      <c r="L16" s="31"/>
      <c r="M16" s="32">
        <v>28.4</v>
      </c>
      <c r="N16" s="28">
        <v>392.4</v>
      </c>
      <c r="O16" s="39"/>
      <c r="P16" s="28">
        <v>407.4</v>
      </c>
      <c r="Q16" s="31">
        <v>2</v>
      </c>
      <c r="R16" s="28">
        <v>406.4</v>
      </c>
      <c r="S16" s="31">
        <v>2</v>
      </c>
      <c r="T16" s="28">
        <v>406.4</v>
      </c>
      <c r="U16" s="31">
        <v>2</v>
      </c>
      <c r="V16" s="43">
        <v>310.39999999999998</v>
      </c>
      <c r="W16" s="39"/>
      <c r="X16" s="33">
        <f t="shared" si="0"/>
        <v>6</v>
      </c>
      <c r="Y16" s="25">
        <f>IF(COUNT(C16,E16,G16,I16,K16,N16,P16,R16,T16,V16),AVERAGE(C16,E16,G16,I16,K16,N16,P16,R16,T16,V16),"")-(24.8)</f>
        <v>365.70000000000005</v>
      </c>
    </row>
    <row r="17" spans="1:25">
      <c r="A17" s="36" t="s">
        <v>13</v>
      </c>
      <c r="B17" s="25">
        <v>15.7</v>
      </c>
      <c r="C17" s="26">
        <v>397.7</v>
      </c>
      <c r="D17" s="27"/>
      <c r="E17" s="28">
        <v>392.7</v>
      </c>
      <c r="F17" s="29"/>
      <c r="G17" s="28">
        <v>397.7</v>
      </c>
      <c r="H17" s="30"/>
      <c r="I17" s="28">
        <v>393.7</v>
      </c>
      <c r="J17" s="30"/>
      <c r="K17" s="28">
        <v>398.7</v>
      </c>
      <c r="L17" s="31"/>
      <c r="M17" s="32">
        <v>19.600000000000001</v>
      </c>
      <c r="N17" s="28">
        <v>398.6</v>
      </c>
      <c r="O17" s="31"/>
      <c r="P17" s="28">
        <v>398.6</v>
      </c>
      <c r="Q17" s="31"/>
      <c r="R17" s="28">
        <v>400.6</v>
      </c>
      <c r="S17" s="31"/>
      <c r="T17" s="28">
        <v>398.6</v>
      </c>
      <c r="U17" s="31"/>
      <c r="V17" s="28">
        <v>400.6</v>
      </c>
      <c r="W17" s="31">
        <v>1</v>
      </c>
      <c r="X17" s="33">
        <f t="shared" si="0"/>
        <v>1</v>
      </c>
      <c r="Y17" s="25">
        <f>IF(COUNT(C17,E17,G17,I17,K17,N17,P17,R17,T17,V17),AVERAGE(C17,E17,G17,I17,K17,N17,P17,R17,T17,V17),"")-(15.7)</f>
        <v>382.04999999999995</v>
      </c>
    </row>
    <row r="18" spans="1:25">
      <c r="A18" s="36" t="s">
        <v>12</v>
      </c>
      <c r="B18" s="25">
        <f>400-382.2</f>
        <v>17.800000000000011</v>
      </c>
      <c r="C18" s="26">
        <v>402.8</v>
      </c>
      <c r="D18" s="27"/>
      <c r="E18" s="28">
        <v>394.8</v>
      </c>
      <c r="F18" s="29"/>
      <c r="G18" s="28">
        <v>400.8</v>
      </c>
      <c r="H18" s="30"/>
      <c r="I18" s="28">
        <v>401.8</v>
      </c>
      <c r="J18" s="30"/>
      <c r="K18" s="28">
        <v>400.8</v>
      </c>
      <c r="L18" s="31"/>
      <c r="M18" s="32">
        <v>17.600000000000001</v>
      </c>
      <c r="N18" s="28">
        <v>399.6</v>
      </c>
      <c r="O18" s="31"/>
      <c r="P18" s="28">
        <v>395.6</v>
      </c>
      <c r="Q18" s="31"/>
      <c r="R18" s="28">
        <v>390.6</v>
      </c>
      <c r="S18" s="31"/>
      <c r="T18" s="28">
        <v>393.6</v>
      </c>
      <c r="U18" s="31"/>
      <c r="V18" s="28">
        <v>400.6</v>
      </c>
      <c r="W18" s="31">
        <v>1</v>
      </c>
      <c r="X18" s="33">
        <f t="shared" si="0"/>
        <v>1</v>
      </c>
      <c r="Y18" s="25">
        <f>IF(COUNT(C18,E18,G18,I18,K18,N18,P18,R18,T18,V18),AVERAGE(C18,E18,G18,I18,K18,N18,P18,R18,T18,V18),"")-(17.8)</f>
        <v>380.29999999999995</v>
      </c>
    </row>
    <row r="20" spans="1:25">
      <c r="A20" s="18"/>
      <c r="B20" s="9"/>
      <c r="C20" s="13"/>
      <c r="D20" s="7"/>
      <c r="E20" s="11"/>
      <c r="F20" s="7"/>
      <c r="G20" s="11"/>
      <c r="H20" s="7"/>
      <c r="I20" s="11"/>
      <c r="J20" s="7"/>
      <c r="K20" s="11"/>
      <c r="L20" s="7"/>
      <c r="M20" s="9"/>
      <c r="N20" s="11"/>
      <c r="O20" s="12"/>
      <c r="P20" s="11"/>
      <c r="Q20" s="12"/>
      <c r="R20" s="11"/>
      <c r="S20" s="12"/>
      <c r="T20" s="11"/>
      <c r="U20" s="12"/>
      <c r="V20" s="11"/>
      <c r="W20" s="7"/>
      <c r="X20" s="16"/>
    </row>
    <row r="21" spans="1:25">
      <c r="A21" s="44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7"/>
      <c r="P21" s="11"/>
      <c r="Q21" s="7"/>
      <c r="R21" s="11"/>
      <c r="S21" s="7"/>
      <c r="T21" s="11"/>
      <c r="U21" s="7"/>
      <c r="V21" s="11"/>
      <c r="W21" s="7"/>
      <c r="X21" s="16"/>
    </row>
    <row r="22" spans="1:25">
      <c r="A22" s="6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6"/>
    </row>
    <row r="23" spans="1:2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6"/>
    </row>
    <row r="24" spans="1:25">
      <c r="A24" s="6"/>
      <c r="B24" s="15"/>
      <c r="C24" s="14"/>
      <c r="D24" s="14"/>
      <c r="E24" s="1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6"/>
    </row>
    <row r="25" spans="1:25">
      <c r="A25" s="6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6"/>
    </row>
    <row r="26" spans="1:25">
      <c r="A26" s="6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6"/>
    </row>
    <row r="27" spans="1:25">
      <c r="A27" s="6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6"/>
    </row>
    <row r="28" spans="1:25">
      <c r="A28" s="6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5">
      <c r="A29" s="6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5">
      <c r="A30" s="6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5">
      <c r="A31" s="6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5">
      <c r="A32" s="6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6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6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6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6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6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6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6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6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6"/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6"/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6"/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6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6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6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6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6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6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6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6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6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6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6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>
      <c r="A56" s="6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>
      <c r="A57" s="6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>
      <c r="A58" s="6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>
      <c r="A59" s="6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>
      <c r="A60" s="6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6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>
      <c r="A62" s="6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>
      <c r="A63" s="6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>
      <c r="A64" s="6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>
      <c r="A65" s="6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>
      <c r="A66" s="6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>
      <c r="A67" s="6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>
      <c r="A68" s="6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>
      <c r="A69" s="6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>
      <c r="A70" s="6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>
      <c r="A71" s="6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>
      <c r="A72" s="6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>
      <c r="A73" s="6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>
      <c r="A74" s="6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>
      <c r="A75" s="6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>
      <c r="A76" s="6"/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>
      <c r="A77" s="6"/>
      <c r="B77" s="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>
      <c r="A78" s="6"/>
      <c r="B78" s="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>
      <c r="A79" s="6"/>
      <c r="B79" s="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>
      <c r="A80" s="6"/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>
      <c r="A81" s="6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>
      <c r="A82" s="6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>
      <c r="A83" s="6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>
      <c r="A84" s="6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>
      <c r="A85" s="6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>
      <c r="A86" s="6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>
      <c r="A87" s="6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>
      <c r="A88" s="6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>
      <c r="A89" s="6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>
      <c r="A90" s="6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>
      <c r="A91" s="6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>
      <c r="A92" s="6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>
      <c r="A93" s="6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>
      <c r="A94" s="6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>
      <c r="A95" s="6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>
      <c r="A96" s="6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>
      <c r="A97" s="6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>
      <c r="A98" s="6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>
      <c r="A99" s="6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>
      <c r="A100" s="6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>
      <c r="A101" s="6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>
      <c r="A102" s="6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>
      <c r="A103" s="6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>
      <c r="A104" s="6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>
      <c r="A105" s="6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>
      <c r="A106" s="6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>
      <c r="A107" s="6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>
      <c r="A108" s="6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>
      <c r="A109" s="6"/>
      <c r="B109" s="6"/>
    </row>
    <row r="110" spans="1:24">
      <c r="A110" s="6"/>
      <c r="B110" s="6"/>
    </row>
    <row r="111" spans="1:24">
      <c r="A111" s="6"/>
      <c r="B111" s="6"/>
    </row>
    <row r="112" spans="1:24">
      <c r="A112" s="6"/>
      <c r="B112" s="6"/>
    </row>
    <row r="113" spans="1:2">
      <c r="A113" s="6"/>
      <c r="B113" s="6"/>
    </row>
    <row r="114" spans="1:2">
      <c r="A114" s="6"/>
      <c r="B114" s="6"/>
    </row>
    <row r="115" spans="1:2">
      <c r="A115" s="6"/>
      <c r="B115" s="6"/>
    </row>
    <row r="116" spans="1:2">
      <c r="A116" s="6"/>
      <c r="B116" s="6"/>
    </row>
    <row r="117" spans="1:2">
      <c r="A117" s="6"/>
      <c r="B117" s="6"/>
    </row>
    <row r="118" spans="1:2">
      <c r="A118" s="6"/>
      <c r="B118" s="6"/>
    </row>
    <row r="119" spans="1:2">
      <c r="A119" s="6"/>
      <c r="B119" s="6"/>
    </row>
    <row r="120" spans="1:2">
      <c r="A120" s="6"/>
      <c r="B120" s="6"/>
    </row>
    <row r="121" spans="1:2">
      <c r="A121" s="6"/>
      <c r="B121" s="6"/>
    </row>
    <row r="122" spans="1:2">
      <c r="A122" s="6"/>
      <c r="B122" s="6"/>
    </row>
    <row r="123" spans="1:2">
      <c r="A123" s="6"/>
      <c r="B123" s="6"/>
    </row>
    <row r="124" spans="1:2">
      <c r="A124" s="6"/>
      <c r="B124" s="6"/>
    </row>
    <row r="125" spans="1:2">
      <c r="A125" s="6"/>
      <c r="B125" s="6"/>
    </row>
    <row r="126" spans="1:2">
      <c r="A126" s="6"/>
      <c r="B126" s="6"/>
    </row>
    <row r="127" spans="1:2">
      <c r="A127" s="6"/>
      <c r="B127" s="6"/>
    </row>
    <row r="128" spans="1:2">
      <c r="A128" s="6"/>
      <c r="B128" s="6"/>
    </row>
    <row r="129" spans="1:2">
      <c r="A129" s="6"/>
      <c r="B129" s="6"/>
    </row>
    <row r="130" spans="1:2">
      <c r="A130" s="6"/>
      <c r="B130" s="6"/>
    </row>
    <row r="131" spans="1:2">
      <c r="A131" s="6"/>
      <c r="B131" s="6"/>
    </row>
    <row r="132" spans="1:2">
      <c r="A132" s="6"/>
      <c r="B132" s="6"/>
    </row>
    <row r="133" spans="1:2">
      <c r="A133" s="6"/>
      <c r="B133" s="6"/>
    </row>
    <row r="134" spans="1:2">
      <c r="A134" s="6"/>
      <c r="B134" s="6"/>
    </row>
    <row r="135" spans="1:2">
      <c r="A135" s="6"/>
      <c r="B135" s="6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B142" s="6"/>
    </row>
  </sheetData>
  <sortState ref="A9:Y18">
    <sortCondition descending="1" ref="X9:X18"/>
    <sortCondition descending="1" ref="Y9:Y18"/>
    <sortCondition ref="A9:A18"/>
  </sortState>
  <mergeCells count="1">
    <mergeCell ref="A21:N21"/>
  </mergeCells>
  <phoneticPr fontId="0" type="noConversion"/>
  <pageMargins left="0.75" right="0.75" top="1" bottom="1" header="0.5" footer="0.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Parker</dc:creator>
  <cp:lastModifiedBy>Marie Ralph</cp:lastModifiedBy>
  <cp:lastPrinted>2020-02-23T10:23:03Z</cp:lastPrinted>
  <dcterms:created xsi:type="dcterms:W3CDTF">2009-09-26T18:03:40Z</dcterms:created>
  <dcterms:modified xsi:type="dcterms:W3CDTF">2020-03-21T19:21:23Z</dcterms:modified>
</cp:coreProperties>
</file>