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-460" windowWidth="25600" windowHeight="16000" activeTab="3"/>
  </bookViews>
  <sheets>
    <sheet name="2019-2020" sheetId="1" r:id="rId1"/>
    <sheet name="Rd 1" sheetId="2" r:id="rId2"/>
    <sheet name="Rd 2" sheetId="3" r:id="rId3"/>
    <sheet name="Rd 3" sheetId="5" r:id="rId4"/>
    <sheet name="Final" sheetId="4" r:id="rId5"/>
  </sheets>
  <definedNames>
    <definedName name="_xlnm.Print_Area" localSheetId="0">'2019-2020'!$A$1:$I$18</definedName>
    <definedName name="_xlnm.Print_Area" localSheetId="4">Final!$A$1:$G$16</definedName>
    <definedName name="_xlnm.Print_Area" localSheetId="1">'Rd 1'!$A$1:$G$33</definedName>
    <definedName name="_xlnm.Print_Area" localSheetId="2">'Rd 2'!$A$1:$G$45</definedName>
    <definedName name="_xlnm.Print_Area" localSheetId="3">'Rd 3'!$A$1:$G$25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5" l="1"/>
  <c r="B23" i="5"/>
  <c r="G13" i="5"/>
  <c r="G14" i="5"/>
  <c r="G22" i="5"/>
  <c r="G23" i="5"/>
  <c r="B10" i="3"/>
  <c r="B11" i="3"/>
  <c r="G28" i="3"/>
  <c r="G29" i="3"/>
  <c r="G37" i="3"/>
  <c r="G38" i="3"/>
  <c r="B29" i="3"/>
  <c r="B37" i="3"/>
  <c r="B38" i="3"/>
  <c r="G10" i="3"/>
  <c r="G11" i="3"/>
  <c r="B22" i="2"/>
  <c r="B23" i="2"/>
  <c r="F13" i="2"/>
  <c r="F14" i="2"/>
  <c r="F15" i="2"/>
  <c r="F22" i="2"/>
  <c r="F23" i="2"/>
  <c r="H16" i="1"/>
  <c r="I16" i="1"/>
  <c r="G16" i="1"/>
  <c r="H15" i="1"/>
  <c r="I15" i="1"/>
  <c r="G15" i="1"/>
  <c r="H14" i="1"/>
  <c r="I14" i="1"/>
  <c r="G14" i="1"/>
  <c r="H13" i="1"/>
  <c r="I13" i="1"/>
  <c r="G13" i="1"/>
  <c r="H12" i="1"/>
  <c r="I12" i="1"/>
  <c r="G12" i="1"/>
  <c r="H11" i="1"/>
  <c r="I11" i="1"/>
  <c r="G11" i="1"/>
  <c r="H10" i="1"/>
  <c r="I10" i="1"/>
  <c r="G10" i="1"/>
  <c r="H9" i="1"/>
  <c r="I9" i="1"/>
  <c r="G9" i="1"/>
  <c r="H8" i="1"/>
  <c r="I8" i="1"/>
  <c r="G8" i="1"/>
  <c r="H7" i="1"/>
  <c r="I7" i="1"/>
  <c r="G7" i="1"/>
  <c r="H6" i="1"/>
  <c r="I6" i="1"/>
  <c r="G6" i="1"/>
  <c r="G13" i="4"/>
  <c r="G15" i="4"/>
  <c r="B13" i="4"/>
  <c r="B15" i="4"/>
  <c r="G24" i="5"/>
  <c r="B24" i="5"/>
  <c r="G15" i="5"/>
  <c r="B13" i="5"/>
  <c r="G39" i="3"/>
  <c r="B39" i="3"/>
  <c r="G30" i="3"/>
  <c r="B30" i="3"/>
  <c r="G19" i="3"/>
  <c r="B19" i="3"/>
  <c r="G12" i="3"/>
  <c r="F31" i="2"/>
  <c r="F32" i="2"/>
  <c r="F33" i="2"/>
  <c r="B31" i="2"/>
  <c r="B32" i="2"/>
  <c r="F24" i="2"/>
  <c r="B24" i="2"/>
  <c r="B13" i="2"/>
  <c r="B14" i="2"/>
  <c r="B14" i="5"/>
  <c r="B15" i="5"/>
  <c r="G20" i="3"/>
  <c r="G21" i="3"/>
  <c r="B20" i="3"/>
  <c r="B21" i="3"/>
  <c r="B33" i="2"/>
  <c r="B15" i="2"/>
  <c r="B12" i="3"/>
</calcChain>
</file>

<file path=xl/sharedStrings.xml><?xml version="1.0" encoding="utf-8"?>
<sst xmlns="http://schemas.openxmlformats.org/spreadsheetml/2006/main" count="178" uniqueCount="103">
  <si>
    <t>H.G. Edmonds</t>
  </si>
  <si>
    <t>Rounds</t>
  </si>
  <si>
    <t>Club</t>
  </si>
  <si>
    <t>Helston A</t>
  </si>
  <si>
    <t>H. G. Edmonds</t>
  </si>
  <si>
    <t>Round 1</t>
  </si>
  <si>
    <t>Results</t>
  </si>
  <si>
    <t xml:space="preserve">Vs.  </t>
  </si>
  <si>
    <t>Rd 1</t>
  </si>
  <si>
    <t>2019-2020</t>
  </si>
  <si>
    <t>Round 3</t>
  </si>
  <si>
    <t>Hayle A</t>
  </si>
  <si>
    <t>Final</t>
  </si>
  <si>
    <t>Round 2</t>
  </si>
  <si>
    <t>City of Truro B</t>
  </si>
  <si>
    <t>City of Truro D</t>
  </si>
  <si>
    <t>Hayle &amp; District A</t>
  </si>
  <si>
    <t>Bodmin A</t>
  </si>
  <si>
    <t>St. Austell B</t>
  </si>
  <si>
    <t>St. Austell A</t>
  </si>
  <si>
    <t>City of Truro C</t>
  </si>
  <si>
    <t>Liskeard A</t>
  </si>
  <si>
    <t>Penzance &amp; St. Ives A</t>
  </si>
  <si>
    <t>Penzance &amp; St. Ives B</t>
  </si>
  <si>
    <t>Individual Average</t>
  </si>
  <si>
    <t>Total Aggregate</t>
  </si>
  <si>
    <t>Team Average</t>
  </si>
  <si>
    <t xml:space="preserve">% to add back </t>
  </si>
  <si>
    <t>Mrs. J. Lawrence</t>
  </si>
  <si>
    <t>Mr. G. Rogers</t>
  </si>
  <si>
    <t>Mr. B Menneer</t>
  </si>
  <si>
    <t>Mrs. M. Davies</t>
  </si>
  <si>
    <t>Mrs. J. Hibbitt</t>
  </si>
  <si>
    <t>Mr. M. Hurst</t>
  </si>
  <si>
    <t>Mr. T. W. Curnow</t>
  </si>
  <si>
    <t>Mr. A. Eustice</t>
  </si>
  <si>
    <t>Mr. D. Couch</t>
  </si>
  <si>
    <t>Mr. A. Godden</t>
  </si>
  <si>
    <t>Mr. M. Jones</t>
  </si>
  <si>
    <t>Mr. D. Hopper</t>
  </si>
  <si>
    <t>Mr. P. Hammond</t>
  </si>
  <si>
    <t>Mr. G. Matta</t>
  </si>
  <si>
    <t>Mrs. L. Hammond</t>
  </si>
  <si>
    <t>Mr. J. Beaumont-Kerridge</t>
  </si>
  <si>
    <t>Mr. D. Osborne</t>
  </si>
  <si>
    <t>Mr. A. Miller</t>
  </si>
  <si>
    <t>Mr. R. Higman</t>
  </si>
  <si>
    <t>Mr. C. Karassek</t>
  </si>
  <si>
    <t>Mr. S. Kitts</t>
  </si>
  <si>
    <t>Mr. J. McKnight</t>
  </si>
  <si>
    <t>Mr. R. Bridges</t>
  </si>
  <si>
    <t>Add on  61.55%</t>
  </si>
  <si>
    <t>Add on 40.05%</t>
  </si>
  <si>
    <t>Add on 60.95%</t>
  </si>
  <si>
    <t>Add on 39.50%</t>
  </si>
  <si>
    <t>Add on 52.80%</t>
  </si>
  <si>
    <t>Add on 41.15%</t>
  </si>
  <si>
    <t xml:space="preserve">lost to </t>
  </si>
  <si>
    <t>Mr. A. Watling</t>
  </si>
  <si>
    <t>beat</t>
  </si>
  <si>
    <t>Mr. R Tanner</t>
  </si>
  <si>
    <t>Mr. D. Kernick</t>
  </si>
  <si>
    <t>Mr. S. Smith</t>
  </si>
  <si>
    <t>Mrs. M. Tanner</t>
  </si>
  <si>
    <t>Add on 28%</t>
  </si>
  <si>
    <t>Add on 57.20%</t>
  </si>
  <si>
    <t>Mr. P Osborne</t>
  </si>
  <si>
    <t>Mr. P. Tregarthen</t>
  </si>
  <si>
    <t>Mr. J. Tregarthen</t>
  </si>
  <si>
    <t>Mrs. C. Myers</t>
  </si>
  <si>
    <t>Add on 39.5%</t>
  </si>
  <si>
    <t>Add on 52.8%</t>
  </si>
  <si>
    <t>Add on 43.9%</t>
  </si>
  <si>
    <t>Add on 61.55%</t>
  </si>
  <si>
    <t>Add on 41.7%</t>
  </si>
  <si>
    <t>Add on 49%</t>
  </si>
  <si>
    <t>Mr. M Jones</t>
  </si>
  <si>
    <t xml:space="preserve">Mr. D. Couch </t>
  </si>
  <si>
    <t>Mr. C. Kurn</t>
  </si>
  <si>
    <t>Mr. R. Bunkum</t>
  </si>
  <si>
    <t>Mr. T. F. Kurn</t>
  </si>
  <si>
    <t>Mrs. P. Major</t>
  </si>
  <si>
    <t>Mr. G. Davies</t>
  </si>
  <si>
    <t>Mr. D. Pendrill</t>
  </si>
  <si>
    <t>Dr. S. Thorogood</t>
  </si>
  <si>
    <t>Miss S. Lucas</t>
  </si>
  <si>
    <t>Mr. F. Teagle</t>
  </si>
  <si>
    <t>Mrs. S. Sutton</t>
  </si>
  <si>
    <t>Mr. J. Hancock</t>
  </si>
  <si>
    <t>Mr. N. Kitts</t>
  </si>
  <si>
    <t>Mr. M. Ladhams</t>
  </si>
  <si>
    <t>DISQUALIFIED. Shot on 30/01/20</t>
  </si>
  <si>
    <t>The first date for shooting was 05/02/20</t>
  </si>
  <si>
    <t>ncr</t>
  </si>
  <si>
    <t>The following teams go through to Round 3:-</t>
  </si>
  <si>
    <t>Liskeard</t>
  </si>
  <si>
    <t>add on 49 %</t>
  </si>
  <si>
    <t>add on 41.7%</t>
  </si>
  <si>
    <t>add on 57.2%</t>
  </si>
  <si>
    <t>add on 43.9%</t>
  </si>
  <si>
    <t>Disqualified, shot on 3/3/20</t>
  </si>
  <si>
    <t>The first date for shooting was 4/3/20</t>
  </si>
  <si>
    <t>lost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</si>
</sst>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2" fontId="7" fillId="0" borderId="0" xfId="0" applyNumberFormat="1" applyFont="1" applyAlignment="1">
      <alignment horizontal="center"/>
    </xf>
    <xf numFmtId="10" fontId="8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10" fontId="0" fillId="0" borderId="1" xfId="0" applyNumberFormat="1" applyBorder="1"/>
    <xf numFmtId="2" fontId="0" fillId="0" borderId="1" xfId="0" applyNumberForma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7" fillId="0" borderId="1" xfId="0" applyFont="1" applyBorder="1"/>
    <xf numFmtId="0" fontId="2" fillId="0" borderId="1" xfId="0" applyFont="1" applyBorder="1"/>
    <xf numFmtId="164" fontId="0" fillId="0" borderId="1" xfId="0" applyNumberFormat="1" applyBorder="1" applyAlignment="1">
      <alignment horizontal="center"/>
    </xf>
    <xf numFmtId="0" fontId="4" fillId="0" borderId="1" xfId="0" applyFont="1" applyBorder="1"/>
    <xf numFmtId="10" fontId="3" fillId="0" borderId="1" xfId="0" applyNumberFormat="1" applyFont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8" fillId="2" borderId="1" xfId="0" applyFont="1" applyFill="1" applyBorder="1"/>
    <xf numFmtId="10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1" xfId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2" borderId="1" xfId="1" applyFill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3" fillId="0" borderId="1" xfId="1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2" fontId="3" fillId="0" borderId="1" xfId="1" applyNumberForma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1" xfId="0" applyFont="1" applyBorder="1"/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10" fontId="3" fillId="4" borderId="3" xfId="0" applyNumberFormat="1" applyFont="1" applyFill="1" applyBorder="1" applyAlignment="1"/>
    <xf numFmtId="0" fontId="0" fillId="4" borderId="0" xfId="0" applyFill="1" applyAlignment="1">
      <alignment horizontal="center"/>
    </xf>
    <xf numFmtId="0" fontId="12" fillId="4" borderId="2" xfId="0" applyFont="1" applyFill="1" applyBorder="1" applyAlignment="1"/>
    <xf numFmtId="0" fontId="12" fillId="4" borderId="3" xfId="0" applyFont="1" applyFill="1" applyBorder="1" applyAlignment="1"/>
    <xf numFmtId="0" fontId="12" fillId="4" borderId="4" xfId="0" applyFont="1" applyFill="1" applyBorder="1" applyAlignment="1"/>
    <xf numFmtId="0" fontId="0" fillId="4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>
      <selection activeCell="J12" sqref="J12"/>
    </sheetView>
  </sheetViews>
  <sheetFormatPr baseColWidth="10" defaultColWidth="8.83203125" defaultRowHeight="14" x14ac:dyDescent="0"/>
  <cols>
    <col min="1" max="1" width="22.6640625" customWidth="1"/>
    <col min="2" max="6" width="9.33203125" customWidth="1"/>
    <col min="7" max="7" width="11.33203125" customWidth="1"/>
    <col min="9" max="9" width="10.1640625" customWidth="1"/>
  </cols>
  <sheetData>
    <row r="2" spans="1:12" ht="18">
      <c r="E2" s="1" t="s">
        <v>9</v>
      </c>
    </row>
    <row r="3" spans="1:12" ht="18">
      <c r="E3" s="1" t="s">
        <v>0</v>
      </c>
    </row>
    <row r="4" spans="1:12">
      <c r="A4" s="15"/>
      <c r="B4" s="63" t="s">
        <v>1</v>
      </c>
      <c r="C4" s="15"/>
      <c r="D4" s="15"/>
      <c r="E4" s="15"/>
      <c r="F4" s="15"/>
      <c r="G4" s="15"/>
      <c r="H4" s="15"/>
      <c r="I4" s="15"/>
      <c r="J4" s="15"/>
      <c r="K4" s="15"/>
    </row>
    <row r="5" spans="1:12" ht="28">
      <c r="A5" s="63" t="s">
        <v>2</v>
      </c>
      <c r="B5" s="63">
        <v>1</v>
      </c>
      <c r="C5" s="63">
        <v>2</v>
      </c>
      <c r="D5" s="63">
        <v>3</v>
      </c>
      <c r="E5" s="63">
        <v>4</v>
      </c>
      <c r="F5" s="63">
        <v>5</v>
      </c>
      <c r="G5" s="64" t="s">
        <v>25</v>
      </c>
      <c r="H5" s="64" t="s">
        <v>26</v>
      </c>
      <c r="I5" s="64" t="s">
        <v>24</v>
      </c>
      <c r="J5" s="64" t="s">
        <v>27</v>
      </c>
      <c r="K5" s="63"/>
      <c r="L5" s="62"/>
    </row>
    <row r="6" spans="1:12">
      <c r="A6" s="61" t="s">
        <v>17</v>
      </c>
      <c r="B6" s="15">
        <v>379</v>
      </c>
      <c r="C6" s="15">
        <v>382</v>
      </c>
      <c r="D6" s="15">
        <v>378</v>
      </c>
      <c r="E6" s="15">
        <v>382</v>
      </c>
      <c r="F6" s="15">
        <v>372</v>
      </c>
      <c r="G6" s="15">
        <f>SUM(B6:F6)</f>
        <v>1893</v>
      </c>
      <c r="H6" s="15">
        <f>SUM(B6:F6)/5</f>
        <v>378.6</v>
      </c>
      <c r="I6" s="15">
        <f>+H6/4</f>
        <v>94.65</v>
      </c>
      <c r="J6" s="66">
        <v>52.8</v>
      </c>
      <c r="K6" s="15"/>
    </row>
    <row r="7" spans="1:12">
      <c r="A7" s="61" t="s">
        <v>14</v>
      </c>
      <c r="B7" s="15">
        <v>382</v>
      </c>
      <c r="C7" s="15">
        <v>377</v>
      </c>
      <c r="D7" s="15">
        <v>382</v>
      </c>
      <c r="E7" s="15">
        <v>378</v>
      </c>
      <c r="F7" s="15">
        <v>383</v>
      </c>
      <c r="G7" s="15">
        <f>+SUM(B7:F7)</f>
        <v>1902</v>
      </c>
      <c r="H7" s="15">
        <f t="shared" ref="H7:H16" si="0">SUM(B7:F7)/5</f>
        <v>380.4</v>
      </c>
      <c r="I7" s="66">
        <f t="shared" ref="I7:I16" si="1">+H7/4</f>
        <v>95.1</v>
      </c>
      <c r="J7" s="66">
        <v>49</v>
      </c>
      <c r="K7" s="15"/>
    </row>
    <row r="8" spans="1:12">
      <c r="A8" s="61" t="s">
        <v>20</v>
      </c>
      <c r="B8" s="15">
        <v>381</v>
      </c>
      <c r="C8" s="15">
        <v>379</v>
      </c>
      <c r="D8" s="15">
        <v>385</v>
      </c>
      <c r="E8" s="15">
        <v>385</v>
      </c>
      <c r="F8" s="15">
        <v>386</v>
      </c>
      <c r="G8" s="15">
        <f t="shared" ref="G8:G16" si="2">+SUM(B8:F8)</f>
        <v>1916</v>
      </c>
      <c r="H8" s="15">
        <f t="shared" si="0"/>
        <v>383.2</v>
      </c>
      <c r="I8" s="66">
        <f t="shared" si="1"/>
        <v>95.8</v>
      </c>
      <c r="J8" s="66">
        <v>41.7</v>
      </c>
      <c r="K8" s="15"/>
    </row>
    <row r="9" spans="1:12">
      <c r="A9" s="61" t="s">
        <v>15</v>
      </c>
      <c r="B9" s="15">
        <v>377</v>
      </c>
      <c r="C9" s="15">
        <v>375</v>
      </c>
      <c r="D9" s="15">
        <v>374</v>
      </c>
      <c r="E9" s="15">
        <v>365</v>
      </c>
      <c r="F9" s="15">
        <v>372</v>
      </c>
      <c r="G9" s="15">
        <f t="shared" si="2"/>
        <v>1863</v>
      </c>
      <c r="H9" s="15">
        <f t="shared" si="0"/>
        <v>372.6</v>
      </c>
      <c r="I9" s="15">
        <f t="shared" si="1"/>
        <v>93.15</v>
      </c>
      <c r="J9" s="15">
        <v>61.55</v>
      </c>
      <c r="K9" s="15"/>
    </row>
    <row r="10" spans="1:12">
      <c r="A10" s="61" t="s">
        <v>11</v>
      </c>
      <c r="B10" s="15">
        <v>386</v>
      </c>
      <c r="C10" s="15">
        <v>379</v>
      </c>
      <c r="D10" s="15">
        <v>385</v>
      </c>
      <c r="E10" s="15">
        <v>383</v>
      </c>
      <c r="F10" s="15">
        <v>387</v>
      </c>
      <c r="G10" s="15">
        <f t="shared" si="2"/>
        <v>1920</v>
      </c>
      <c r="H10" s="67">
        <f t="shared" si="0"/>
        <v>384</v>
      </c>
      <c r="I10" s="66">
        <f t="shared" si="1"/>
        <v>96</v>
      </c>
      <c r="J10" s="66">
        <v>39.5</v>
      </c>
      <c r="K10" s="15"/>
    </row>
    <row r="11" spans="1:12">
      <c r="A11" s="61" t="s">
        <v>3</v>
      </c>
      <c r="B11" s="15">
        <v>385</v>
      </c>
      <c r="C11" s="15">
        <v>385</v>
      </c>
      <c r="D11" s="15">
        <v>382</v>
      </c>
      <c r="E11" s="15">
        <v>385</v>
      </c>
      <c r="F11" s="15">
        <v>382</v>
      </c>
      <c r="G11" s="15">
        <f t="shared" si="2"/>
        <v>1919</v>
      </c>
      <c r="H11" s="15">
        <f t="shared" si="0"/>
        <v>383.8</v>
      </c>
      <c r="I11" s="15">
        <f t="shared" si="1"/>
        <v>95.95</v>
      </c>
      <c r="J11" s="15">
        <v>40.049999999999997</v>
      </c>
      <c r="K11" s="15"/>
    </row>
    <row r="12" spans="1:12">
      <c r="A12" s="61" t="s">
        <v>21</v>
      </c>
      <c r="B12" s="15">
        <v>385</v>
      </c>
      <c r="C12" s="15">
        <v>377</v>
      </c>
      <c r="D12" s="15">
        <v>383</v>
      </c>
      <c r="E12" s="15">
        <v>384</v>
      </c>
      <c r="F12" s="15">
        <v>383</v>
      </c>
      <c r="G12" s="15">
        <f t="shared" si="2"/>
        <v>1912</v>
      </c>
      <c r="H12" s="15">
        <f t="shared" si="0"/>
        <v>382.4</v>
      </c>
      <c r="I12" s="66">
        <f t="shared" si="1"/>
        <v>95.6</v>
      </c>
      <c r="J12" s="66">
        <v>43.9</v>
      </c>
      <c r="K12" s="15"/>
    </row>
    <row r="13" spans="1:12">
      <c r="A13" s="61" t="s">
        <v>22</v>
      </c>
      <c r="B13" s="15">
        <v>387</v>
      </c>
      <c r="C13" s="15">
        <v>382</v>
      </c>
      <c r="D13" s="15">
        <v>387</v>
      </c>
      <c r="E13" s="15">
        <v>391</v>
      </c>
      <c r="F13" s="15">
        <v>387</v>
      </c>
      <c r="G13" s="15">
        <f t="shared" si="2"/>
        <v>1934</v>
      </c>
      <c r="H13" s="15">
        <f t="shared" si="0"/>
        <v>386.8</v>
      </c>
      <c r="I13" s="66">
        <f t="shared" si="1"/>
        <v>96.7</v>
      </c>
      <c r="J13" s="66">
        <v>28</v>
      </c>
      <c r="K13" s="15"/>
    </row>
    <row r="14" spans="1:12">
      <c r="A14" s="61" t="s">
        <v>23</v>
      </c>
      <c r="B14" s="15">
        <v>387</v>
      </c>
      <c r="C14" s="15">
        <v>381</v>
      </c>
      <c r="D14" s="15">
        <v>375</v>
      </c>
      <c r="E14" s="15">
        <v>371</v>
      </c>
      <c r="F14" s="15">
        <v>368</v>
      </c>
      <c r="G14" s="15">
        <f t="shared" si="2"/>
        <v>1882</v>
      </c>
      <c r="H14" s="15">
        <f t="shared" si="0"/>
        <v>376.4</v>
      </c>
      <c r="I14" s="66">
        <f t="shared" si="1"/>
        <v>94.1</v>
      </c>
      <c r="J14" s="66">
        <v>57.2</v>
      </c>
      <c r="K14" s="15"/>
    </row>
    <row r="15" spans="1:12">
      <c r="A15" s="61" t="s">
        <v>19</v>
      </c>
      <c r="B15" s="15">
        <v>380</v>
      </c>
      <c r="C15" s="15">
        <v>385</v>
      </c>
      <c r="D15" s="15">
        <v>385</v>
      </c>
      <c r="E15" s="15">
        <v>386</v>
      </c>
      <c r="F15" s="15">
        <v>381</v>
      </c>
      <c r="G15" s="15">
        <f t="shared" si="2"/>
        <v>1917</v>
      </c>
      <c r="H15" s="15">
        <f t="shared" si="0"/>
        <v>383.4</v>
      </c>
      <c r="I15" s="15">
        <f t="shared" si="1"/>
        <v>95.85</v>
      </c>
      <c r="J15" s="15">
        <v>41.15</v>
      </c>
      <c r="K15" s="15"/>
    </row>
    <row r="16" spans="1:12">
      <c r="A16" s="61" t="s">
        <v>18</v>
      </c>
      <c r="B16" s="15">
        <v>380</v>
      </c>
      <c r="C16" s="15">
        <v>367</v>
      </c>
      <c r="D16" s="15">
        <v>370</v>
      </c>
      <c r="E16" s="15">
        <v>370</v>
      </c>
      <c r="F16" s="15">
        <v>380</v>
      </c>
      <c r="G16" s="15">
        <f t="shared" si="2"/>
        <v>1867</v>
      </c>
      <c r="H16" s="15">
        <f t="shared" si="0"/>
        <v>373.4</v>
      </c>
      <c r="I16" s="15">
        <f t="shared" si="1"/>
        <v>93.35</v>
      </c>
      <c r="J16" s="15">
        <v>60.95</v>
      </c>
      <c r="K16" s="15"/>
    </row>
    <row r="17" spans="1:11">
      <c r="A17" s="26"/>
      <c r="B17" s="18"/>
      <c r="C17" s="18"/>
      <c r="D17" s="18"/>
      <c r="E17" s="18"/>
      <c r="F17" s="18"/>
      <c r="G17" s="27"/>
      <c r="H17" s="21"/>
      <c r="I17" s="15"/>
      <c r="J17" s="15"/>
      <c r="K17" s="15"/>
    </row>
    <row r="18" spans="1:11">
      <c r="A18" s="28"/>
      <c r="B18" s="16"/>
      <c r="C18" s="16"/>
      <c r="D18" s="16"/>
      <c r="E18" s="16"/>
      <c r="F18" s="16"/>
      <c r="G18" s="27"/>
      <c r="H18" s="21"/>
      <c r="I18" s="15"/>
      <c r="J18" s="15"/>
      <c r="K18" s="15"/>
    </row>
  </sheetData>
  <pageMargins left="0.7" right="0.7" top="0.75" bottom="0.75" header="0.3" footer="0.3"/>
  <pageSetup paperSize="9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L30" sqref="L30"/>
    </sheetView>
  </sheetViews>
  <sheetFormatPr baseColWidth="10" defaultColWidth="8.83203125" defaultRowHeight="14" x14ac:dyDescent="0"/>
  <cols>
    <col min="1" max="1" width="18" customWidth="1"/>
    <col min="5" max="5" width="20.5" customWidth="1"/>
    <col min="6" max="6" width="10.5" style="5" customWidth="1"/>
    <col min="7" max="7" width="9.6640625" customWidth="1"/>
  </cols>
  <sheetData>
    <row r="1" spans="1:7" ht="17">
      <c r="A1" s="4" t="s">
        <v>8</v>
      </c>
      <c r="C1" s="5"/>
      <c r="D1" s="68" t="s">
        <v>4</v>
      </c>
      <c r="E1" s="69"/>
      <c r="G1" s="5"/>
    </row>
    <row r="2" spans="1:7">
      <c r="A2" s="4"/>
      <c r="B2" s="5"/>
      <c r="C2" s="5"/>
      <c r="D2" s="69"/>
      <c r="E2" s="69"/>
      <c r="G2" s="5"/>
    </row>
    <row r="3" spans="1:7" ht="15">
      <c r="A3" s="4"/>
      <c r="B3" s="5"/>
      <c r="C3" s="5"/>
      <c r="D3" s="70" t="s">
        <v>5</v>
      </c>
      <c r="E3" s="69"/>
      <c r="G3" s="5"/>
    </row>
    <row r="4" spans="1:7">
      <c r="A4" s="4"/>
      <c r="B4" s="5"/>
      <c r="C4" s="5"/>
      <c r="D4" s="71" t="s">
        <v>6</v>
      </c>
      <c r="E4" s="69"/>
      <c r="G4" s="5"/>
    </row>
    <row r="5" spans="1:7">
      <c r="A5" s="4"/>
      <c r="B5" s="5"/>
      <c r="C5" s="5"/>
      <c r="D5" s="71" t="s">
        <v>9</v>
      </c>
      <c r="E5" s="69"/>
      <c r="G5" s="5"/>
    </row>
    <row r="6" spans="1:7">
      <c r="A6" s="4"/>
      <c r="B6" s="5"/>
      <c r="C6" s="5"/>
      <c r="D6" s="5"/>
      <c r="E6" s="5"/>
      <c r="G6" s="5"/>
    </row>
    <row r="7" spans="1:7">
      <c r="A7" s="10"/>
      <c r="B7" s="5"/>
      <c r="C7" s="5"/>
      <c r="D7" s="5"/>
      <c r="E7" s="5"/>
    </row>
    <row r="8" spans="1:7">
      <c r="A8" s="13" t="s">
        <v>15</v>
      </c>
      <c r="B8" s="14"/>
      <c r="C8" s="14"/>
      <c r="D8" s="14" t="s">
        <v>59</v>
      </c>
      <c r="E8" s="14" t="s">
        <v>3</v>
      </c>
      <c r="F8" s="14"/>
      <c r="G8" s="15"/>
    </row>
    <row r="9" spans="1:7">
      <c r="A9" s="15" t="s">
        <v>58</v>
      </c>
      <c r="B9" s="16">
        <v>96</v>
      </c>
      <c r="C9" s="16"/>
      <c r="D9" s="16"/>
      <c r="E9" s="16" t="s">
        <v>32</v>
      </c>
      <c r="F9" s="18">
        <v>96</v>
      </c>
      <c r="G9" s="16"/>
    </row>
    <row r="10" spans="1:7">
      <c r="A10" s="17" t="s">
        <v>48</v>
      </c>
      <c r="B10" s="16">
        <v>99</v>
      </c>
      <c r="C10" s="16"/>
      <c r="D10" s="16"/>
      <c r="E10" s="16" t="s">
        <v>33</v>
      </c>
      <c r="F10" s="18">
        <v>93</v>
      </c>
      <c r="G10" s="18"/>
    </row>
    <row r="11" spans="1:7">
      <c r="A11" s="15" t="s">
        <v>49</v>
      </c>
      <c r="B11" s="16">
        <v>97</v>
      </c>
      <c r="C11" s="15"/>
      <c r="D11" s="16"/>
      <c r="E11" s="16" t="s">
        <v>34</v>
      </c>
      <c r="F11" s="18">
        <v>98</v>
      </c>
      <c r="G11" s="16"/>
    </row>
    <row r="12" spans="1:7">
      <c r="A12" s="15" t="s">
        <v>50</v>
      </c>
      <c r="B12" s="16">
        <v>90</v>
      </c>
      <c r="C12" s="16"/>
      <c r="D12" s="16"/>
      <c r="E12" s="16" t="s">
        <v>35</v>
      </c>
      <c r="F12" s="18">
        <v>94</v>
      </c>
      <c r="G12" s="16"/>
    </row>
    <row r="13" spans="1:7">
      <c r="A13" s="19"/>
      <c r="B13" s="16">
        <f>SUM(B9:B12)</f>
        <v>382</v>
      </c>
      <c r="C13" s="16"/>
      <c r="D13" s="16"/>
      <c r="E13" s="16"/>
      <c r="F13" s="41">
        <f>SUM(F9:F12)</f>
        <v>381</v>
      </c>
      <c r="G13" s="16"/>
    </row>
    <row r="14" spans="1:7">
      <c r="A14" s="29" t="s">
        <v>51</v>
      </c>
      <c r="B14" s="21">
        <f>+(400-B13)/100*61.55</f>
        <v>11.078999999999999</v>
      </c>
      <c r="C14" s="16"/>
      <c r="D14" s="16"/>
      <c r="E14" s="16" t="s">
        <v>52</v>
      </c>
      <c r="F14" s="3">
        <f>+(400-F13)/100*40.05</f>
        <v>7.6094999999999997</v>
      </c>
      <c r="G14" s="21"/>
    </row>
    <row r="15" spans="1:7">
      <c r="A15" s="19"/>
      <c r="B15" s="22">
        <f>SUM(B13:B14)</f>
        <v>393.07900000000001</v>
      </c>
      <c r="C15" s="16"/>
      <c r="D15" s="13"/>
      <c r="E15" s="16"/>
      <c r="F15" s="22">
        <f>SUM(F13:F14)</f>
        <v>388.60950000000003</v>
      </c>
      <c r="G15" s="22"/>
    </row>
    <row r="16" spans="1:7">
      <c r="A16" s="10"/>
      <c r="B16" s="11"/>
      <c r="C16" s="5"/>
      <c r="D16" s="9"/>
      <c r="E16" s="5"/>
      <c r="F16" s="42"/>
      <c r="G16" s="11"/>
    </row>
    <row r="17" spans="1:7">
      <c r="A17" s="13" t="s">
        <v>18</v>
      </c>
      <c r="B17" s="14"/>
      <c r="C17" s="14"/>
      <c r="D17" s="14" t="s">
        <v>57</v>
      </c>
      <c r="E17" s="78" t="s">
        <v>16</v>
      </c>
      <c r="F17" s="78"/>
      <c r="G17" s="79"/>
    </row>
    <row r="18" spans="1:7">
      <c r="A18" s="24" t="s">
        <v>44</v>
      </c>
      <c r="B18" s="16">
        <v>92</v>
      </c>
      <c r="C18" s="16"/>
      <c r="D18" s="16"/>
      <c r="E18" s="80" t="s">
        <v>28</v>
      </c>
      <c r="F18" s="80">
        <v>98</v>
      </c>
      <c r="G18" s="80"/>
    </row>
    <row r="19" spans="1:7">
      <c r="A19" s="24" t="s">
        <v>45</v>
      </c>
      <c r="B19" s="16">
        <v>88</v>
      </c>
      <c r="C19" s="16"/>
      <c r="D19" s="16"/>
      <c r="E19" s="80" t="s">
        <v>29</v>
      </c>
      <c r="F19" s="80">
        <v>94</v>
      </c>
      <c r="G19" s="81"/>
    </row>
    <row r="20" spans="1:7">
      <c r="A20" s="23" t="s">
        <v>46</v>
      </c>
      <c r="B20" s="16">
        <v>89</v>
      </c>
      <c r="C20" s="15"/>
      <c r="D20" s="16"/>
      <c r="E20" s="80" t="s">
        <v>30</v>
      </c>
      <c r="F20" s="80">
        <v>95</v>
      </c>
      <c r="G20" s="80"/>
    </row>
    <row r="21" spans="1:7">
      <c r="A21" s="24" t="s">
        <v>47</v>
      </c>
      <c r="B21" s="16">
        <v>88</v>
      </c>
      <c r="C21" s="16"/>
      <c r="D21" s="16"/>
      <c r="E21" s="80" t="s">
        <v>31</v>
      </c>
      <c r="F21" s="80">
        <v>91</v>
      </c>
      <c r="G21" s="80"/>
    </row>
    <row r="22" spans="1:7">
      <c r="A22" s="19"/>
      <c r="B22" s="16">
        <f>SUM(B18:B21)</f>
        <v>357</v>
      </c>
      <c r="E22" s="82"/>
      <c r="F22" s="80">
        <f t="shared" ref="F22" si="0">SUM(F18:F21)</f>
        <v>378</v>
      </c>
      <c r="G22" s="80"/>
    </row>
    <row r="23" spans="1:7">
      <c r="A23" s="20" t="s">
        <v>53</v>
      </c>
      <c r="B23" s="21">
        <f>+(400-B22)/100*60.95</f>
        <v>26.208500000000001</v>
      </c>
      <c r="C23" s="16"/>
      <c r="D23" s="16"/>
      <c r="E23" s="80" t="s">
        <v>54</v>
      </c>
      <c r="F23" s="83">
        <f>+(400-F22)/100*39.5</f>
        <v>8.69</v>
      </c>
      <c r="G23" s="84"/>
    </row>
    <row r="24" spans="1:7">
      <c r="A24" s="19"/>
      <c r="B24" s="22">
        <f>SUM(B22:B23)</f>
        <v>383.20850000000002</v>
      </c>
      <c r="C24" s="16"/>
      <c r="D24" s="13"/>
      <c r="E24" s="80"/>
      <c r="F24" s="85">
        <f>SUM(F22:F23)</f>
        <v>386.69</v>
      </c>
      <c r="G24" s="85"/>
    </row>
    <row r="25" spans="1:7">
      <c r="A25" s="12"/>
      <c r="B25" s="3"/>
      <c r="C25" s="5"/>
      <c r="D25" s="5"/>
      <c r="E25" s="5"/>
      <c r="F25" s="43"/>
      <c r="G25" s="3"/>
    </row>
    <row r="26" spans="1:7">
      <c r="A26" s="13" t="s">
        <v>17</v>
      </c>
      <c r="B26" s="14"/>
      <c r="C26" s="14"/>
      <c r="D26" s="14" t="s">
        <v>59</v>
      </c>
      <c r="E26" s="14" t="s">
        <v>19</v>
      </c>
      <c r="F26" s="14"/>
      <c r="G26" s="15"/>
    </row>
    <row r="27" spans="1:7">
      <c r="A27" s="15" t="s">
        <v>36</v>
      </c>
      <c r="B27" s="16">
        <v>95</v>
      </c>
      <c r="C27" s="16"/>
      <c r="D27" s="16"/>
      <c r="E27" s="16" t="s">
        <v>40</v>
      </c>
      <c r="F27" s="16">
        <v>95</v>
      </c>
      <c r="G27" s="16"/>
    </row>
    <row r="28" spans="1:7">
      <c r="A28" s="15" t="s">
        <v>37</v>
      </c>
      <c r="B28" s="16">
        <v>96</v>
      </c>
      <c r="C28" s="16"/>
      <c r="D28" s="16"/>
      <c r="E28" s="16" t="s">
        <v>41</v>
      </c>
      <c r="F28" s="41">
        <v>93</v>
      </c>
      <c r="G28" s="18"/>
    </row>
    <row r="29" spans="1:7">
      <c r="A29" s="17" t="s">
        <v>38</v>
      </c>
      <c r="B29" s="16">
        <v>95</v>
      </c>
      <c r="C29" s="15"/>
      <c r="D29" s="16"/>
      <c r="E29" s="16" t="s">
        <v>42</v>
      </c>
      <c r="F29" s="16">
        <v>93</v>
      </c>
      <c r="G29" s="16"/>
    </row>
    <row r="30" spans="1:7">
      <c r="A30" s="15" t="s">
        <v>39</v>
      </c>
      <c r="B30" s="16">
        <v>96</v>
      </c>
      <c r="C30" s="16"/>
      <c r="D30" s="16"/>
      <c r="E30" s="65" t="s">
        <v>43</v>
      </c>
      <c r="F30" s="41">
        <v>94</v>
      </c>
      <c r="G30" s="16"/>
    </row>
    <row r="31" spans="1:7">
      <c r="A31" s="19"/>
      <c r="B31" s="16">
        <f>SUM(B27:B30)</f>
        <v>382</v>
      </c>
      <c r="C31" s="16"/>
      <c r="D31" s="16"/>
      <c r="E31" s="16"/>
      <c r="F31" s="41">
        <f>SUM(F27:F30)</f>
        <v>375</v>
      </c>
      <c r="G31" s="16"/>
    </row>
    <row r="32" spans="1:7">
      <c r="A32" s="20" t="s">
        <v>55</v>
      </c>
      <c r="B32" s="21">
        <f>+(400-B31)/100*52.8</f>
        <v>9.5039999999999996</v>
      </c>
      <c r="C32" s="16"/>
      <c r="D32" s="16"/>
      <c r="E32" s="16" t="s">
        <v>56</v>
      </c>
      <c r="F32" s="3">
        <f>+(400-F31)/100*41.15</f>
        <v>10.2875</v>
      </c>
      <c r="G32" s="21"/>
    </row>
    <row r="33" spans="1:7">
      <c r="A33" s="19"/>
      <c r="B33" s="22">
        <f>SUM(B31:B32)</f>
        <v>391.50400000000002</v>
      </c>
      <c r="C33" s="16"/>
      <c r="D33" s="13"/>
      <c r="E33" s="16"/>
      <c r="F33" s="22">
        <f>SUM(F31:F32)</f>
        <v>385.28750000000002</v>
      </c>
      <c r="G33" s="22"/>
    </row>
  </sheetData>
  <pageMargins left="0.7" right="0.7" top="0.75" bottom="0.75" header="0.3" footer="0.3"/>
  <pageSetup paperSize="9" orientation="portrait" horizont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9" workbookViewId="0">
      <selection activeCell="A33" sqref="A33:A36"/>
    </sheetView>
  </sheetViews>
  <sheetFormatPr baseColWidth="10" defaultColWidth="8.83203125" defaultRowHeight="14" x14ac:dyDescent="0"/>
  <cols>
    <col min="1" max="1" width="16.33203125" customWidth="1"/>
    <col min="2" max="2" width="6.5" customWidth="1"/>
    <col min="6" max="6" width="21.5" customWidth="1"/>
  </cols>
  <sheetData>
    <row r="1" spans="1:7">
      <c r="A1" s="4"/>
      <c r="B1" s="5"/>
      <c r="C1" s="5"/>
      <c r="D1" s="8" t="s">
        <v>6</v>
      </c>
      <c r="E1" s="2"/>
      <c r="F1" s="5"/>
      <c r="G1" s="5"/>
    </row>
    <row r="2" spans="1:7">
      <c r="A2" s="4"/>
      <c r="B2" s="5"/>
      <c r="C2" s="5"/>
      <c r="D2" s="8" t="s">
        <v>9</v>
      </c>
      <c r="E2" s="5"/>
      <c r="F2" s="5"/>
      <c r="G2" s="5"/>
    </row>
    <row r="3" spans="1:7">
      <c r="A3" s="4"/>
      <c r="B3" s="5"/>
      <c r="C3" s="5"/>
      <c r="D3" s="60" t="s">
        <v>13</v>
      </c>
      <c r="E3" s="5"/>
      <c r="F3" s="5"/>
      <c r="G3" s="5"/>
    </row>
    <row r="4" spans="1:7">
      <c r="A4" s="4"/>
      <c r="B4" s="5"/>
      <c r="C4" s="5"/>
      <c r="D4" s="5"/>
      <c r="E4" s="5"/>
      <c r="F4" s="5"/>
      <c r="G4" s="5"/>
    </row>
    <row r="5" spans="1:7">
      <c r="A5" s="13" t="s">
        <v>14</v>
      </c>
      <c r="B5" s="14"/>
      <c r="C5" s="14"/>
      <c r="D5" s="14" t="s">
        <v>59</v>
      </c>
      <c r="E5" s="14"/>
      <c r="F5" s="13" t="s">
        <v>22</v>
      </c>
      <c r="G5" s="15"/>
    </row>
    <row r="6" spans="1:7">
      <c r="A6" s="15" t="s">
        <v>87</v>
      </c>
      <c r="B6" s="14">
        <v>97</v>
      </c>
      <c r="C6" s="16"/>
      <c r="D6" s="16"/>
      <c r="E6" s="16"/>
      <c r="F6" s="17" t="s">
        <v>60</v>
      </c>
      <c r="G6" s="16">
        <v>97</v>
      </c>
    </row>
    <row r="7" spans="1:7">
      <c r="A7" s="15" t="s">
        <v>90</v>
      </c>
      <c r="B7" s="16">
        <v>97</v>
      </c>
      <c r="C7" s="16"/>
      <c r="D7" s="16"/>
      <c r="E7" s="16"/>
      <c r="F7" s="15" t="s">
        <v>61</v>
      </c>
      <c r="G7" s="18">
        <v>98</v>
      </c>
    </row>
    <row r="8" spans="1:7">
      <c r="A8" s="15" t="s">
        <v>88</v>
      </c>
      <c r="B8" s="16">
        <v>97</v>
      </c>
      <c r="C8" s="15"/>
      <c r="D8" s="16"/>
      <c r="E8" s="16"/>
      <c r="F8" s="17" t="s">
        <v>62</v>
      </c>
      <c r="G8" s="16">
        <v>98</v>
      </c>
    </row>
    <row r="9" spans="1:7">
      <c r="A9" s="17" t="s">
        <v>89</v>
      </c>
      <c r="B9" s="16">
        <v>95</v>
      </c>
      <c r="C9" s="16"/>
      <c r="D9" s="16"/>
      <c r="E9" s="16"/>
      <c r="F9" s="15" t="s">
        <v>63</v>
      </c>
      <c r="G9" s="16">
        <v>88</v>
      </c>
    </row>
    <row r="10" spans="1:7">
      <c r="A10" s="19"/>
      <c r="B10" s="16">
        <f>SUM(B6:B9)</f>
        <v>386</v>
      </c>
      <c r="C10" s="16"/>
      <c r="D10" s="16"/>
      <c r="E10" s="16"/>
      <c r="F10" s="19"/>
      <c r="G10" s="16">
        <f>SUM(G6:G9)</f>
        <v>381</v>
      </c>
    </row>
    <row r="11" spans="1:7">
      <c r="A11" s="20" t="s">
        <v>75</v>
      </c>
      <c r="B11" s="21">
        <f>+(400-B10)/100*49</f>
        <v>6.86</v>
      </c>
      <c r="C11" s="16"/>
      <c r="D11" s="16"/>
      <c r="E11" s="16"/>
      <c r="F11" s="20" t="s">
        <v>64</v>
      </c>
      <c r="G11" s="21">
        <f>+(400-G10)/100*28</f>
        <v>5.32</v>
      </c>
    </row>
    <row r="12" spans="1:7">
      <c r="A12" s="19"/>
      <c r="B12" s="22">
        <f>SUM(B10:B11)</f>
        <v>392.86</v>
      </c>
      <c r="C12" s="16"/>
      <c r="D12" s="13"/>
      <c r="E12" s="16"/>
      <c r="F12" s="19"/>
      <c r="G12" s="22">
        <f>SUM(G10:G11)</f>
        <v>386.32</v>
      </c>
    </row>
    <row r="13" spans="1:7">
      <c r="A13" s="10"/>
      <c r="B13" s="5"/>
      <c r="C13" s="5"/>
      <c r="D13" s="5"/>
      <c r="E13" s="5"/>
      <c r="F13" s="5"/>
    </row>
    <row r="14" spans="1:7">
      <c r="A14" s="13" t="s">
        <v>15</v>
      </c>
      <c r="B14" s="14"/>
      <c r="C14" s="14"/>
      <c r="D14" s="14" t="s">
        <v>57</v>
      </c>
      <c r="E14" s="14"/>
      <c r="F14" s="13" t="s">
        <v>20</v>
      </c>
      <c r="G14" s="15"/>
    </row>
    <row r="15" spans="1:7">
      <c r="A15" s="15" t="s">
        <v>50</v>
      </c>
      <c r="B15" s="16" t="s">
        <v>93</v>
      </c>
      <c r="C15" s="16"/>
      <c r="D15" s="16"/>
      <c r="E15" s="16"/>
      <c r="F15" s="23" t="s">
        <v>83</v>
      </c>
      <c r="G15" s="16">
        <v>95</v>
      </c>
    </row>
    <row r="16" spans="1:7">
      <c r="A16" s="17" t="s">
        <v>49</v>
      </c>
      <c r="B16" s="16" t="s">
        <v>93</v>
      </c>
      <c r="C16" s="16"/>
      <c r="D16" s="16"/>
      <c r="E16" s="16"/>
      <c r="F16" s="24" t="s">
        <v>84</v>
      </c>
      <c r="G16" s="18">
        <v>96</v>
      </c>
    </row>
    <row r="17" spans="1:7">
      <c r="A17" s="15" t="s">
        <v>48</v>
      </c>
      <c r="B17" s="16" t="s">
        <v>93</v>
      </c>
      <c r="C17" s="15"/>
      <c r="D17" s="16"/>
      <c r="E17" s="16"/>
      <c r="F17" s="23" t="s">
        <v>85</v>
      </c>
      <c r="G17" s="16">
        <v>96</v>
      </c>
    </row>
    <row r="18" spans="1:7">
      <c r="A18" s="15" t="s">
        <v>82</v>
      </c>
      <c r="B18" s="16">
        <v>90</v>
      </c>
      <c r="C18" s="16"/>
      <c r="D18" s="16"/>
      <c r="E18" s="16"/>
      <c r="F18" s="24" t="s">
        <v>86</v>
      </c>
      <c r="G18" s="16" t="s">
        <v>93</v>
      </c>
    </row>
    <row r="19" spans="1:7">
      <c r="A19" s="19"/>
      <c r="B19" s="16">
        <f>SUM(B15:B18)</f>
        <v>90</v>
      </c>
      <c r="C19" s="16"/>
      <c r="D19" s="16"/>
      <c r="E19" s="16"/>
      <c r="F19" s="19"/>
      <c r="G19" s="16">
        <f>SUM(G15:G18)</f>
        <v>287</v>
      </c>
    </row>
    <row r="20" spans="1:7">
      <c r="A20" s="20" t="s">
        <v>73</v>
      </c>
      <c r="B20" s="21">
        <f>+(400-B19)/100*61.55</f>
        <v>190.80500000000001</v>
      </c>
      <c r="C20" s="16"/>
      <c r="D20" s="16"/>
      <c r="E20" s="16"/>
      <c r="F20" s="20" t="s">
        <v>74</v>
      </c>
      <c r="G20" s="21">
        <f>+(400-G19)/100*41.7</f>
        <v>47.121000000000002</v>
      </c>
    </row>
    <row r="21" spans="1:7">
      <c r="A21" s="19"/>
      <c r="B21" s="22">
        <f>SUM(B19:B20)</f>
        <v>280.80500000000001</v>
      </c>
      <c r="C21" s="16"/>
      <c r="D21" s="13"/>
      <c r="E21" s="16"/>
      <c r="F21" s="19"/>
      <c r="G21" s="22">
        <f>SUM(G19:G20)</f>
        <v>334.12099999999998</v>
      </c>
    </row>
    <row r="22" spans="1:7">
      <c r="A22" s="10"/>
      <c r="B22" s="11"/>
      <c r="C22" s="5"/>
      <c r="D22" s="9"/>
      <c r="E22" s="5"/>
      <c r="F22" s="10"/>
      <c r="G22" s="11"/>
    </row>
    <row r="23" spans="1:7">
      <c r="A23" s="13" t="s">
        <v>17</v>
      </c>
      <c r="B23" s="14"/>
      <c r="C23" s="14"/>
      <c r="D23" s="14" t="s">
        <v>57</v>
      </c>
      <c r="E23" s="14"/>
      <c r="F23" s="25" t="s">
        <v>21</v>
      </c>
      <c r="G23" s="15"/>
    </row>
    <row r="24" spans="1:7">
      <c r="A24" s="39" t="s">
        <v>39</v>
      </c>
      <c r="B24" s="74" t="s">
        <v>91</v>
      </c>
      <c r="C24" s="75"/>
      <c r="D24" s="76"/>
      <c r="E24" s="77"/>
      <c r="F24" s="24" t="s">
        <v>78</v>
      </c>
      <c r="G24" s="16">
        <v>95</v>
      </c>
    </row>
    <row r="25" spans="1:7">
      <c r="A25" s="24" t="s">
        <v>76</v>
      </c>
      <c r="B25" s="16">
        <v>97</v>
      </c>
      <c r="C25" s="16"/>
      <c r="D25" s="16"/>
      <c r="E25" s="16"/>
      <c r="F25" s="24" t="s">
        <v>79</v>
      </c>
      <c r="G25" s="16">
        <v>94</v>
      </c>
    </row>
    <row r="26" spans="1:7">
      <c r="A26" s="40" t="s">
        <v>37</v>
      </c>
      <c r="B26" s="16">
        <v>97</v>
      </c>
      <c r="C26" s="15"/>
      <c r="D26" s="16"/>
      <c r="E26" s="16"/>
      <c r="F26" s="24" t="s">
        <v>80</v>
      </c>
      <c r="G26" s="16">
        <v>94</v>
      </c>
    </row>
    <row r="27" spans="1:7">
      <c r="A27" s="24" t="s">
        <v>77</v>
      </c>
      <c r="B27" s="16">
        <v>96</v>
      </c>
      <c r="C27" s="16"/>
      <c r="D27" s="16"/>
      <c r="E27" s="16"/>
      <c r="F27" s="24" t="s">
        <v>81</v>
      </c>
      <c r="G27" s="16">
        <v>96</v>
      </c>
    </row>
    <row r="28" spans="1:7">
      <c r="A28" s="32"/>
      <c r="B28" s="16">
        <v>290</v>
      </c>
      <c r="C28" s="16"/>
      <c r="D28" s="16"/>
      <c r="E28" s="16"/>
      <c r="F28" s="19"/>
      <c r="G28" s="16">
        <f>SUM(G24:G27)</f>
        <v>379</v>
      </c>
    </row>
    <row r="29" spans="1:7">
      <c r="A29" s="20" t="s">
        <v>71</v>
      </c>
      <c r="B29" s="21">
        <f>+(400-B28)/100*52.8</f>
        <v>58.08</v>
      </c>
      <c r="C29" s="16"/>
      <c r="D29" s="16"/>
      <c r="E29" s="16"/>
      <c r="F29" s="20" t="s">
        <v>72</v>
      </c>
      <c r="G29" s="21">
        <f>+(400-G28)/100*43.9</f>
        <v>9.2189999999999994</v>
      </c>
    </row>
    <row r="30" spans="1:7">
      <c r="A30" s="19"/>
      <c r="B30" s="22">
        <f>SUM(B28:B29)</f>
        <v>348.08</v>
      </c>
      <c r="C30" s="16"/>
      <c r="D30" s="13"/>
      <c r="E30" s="16"/>
      <c r="F30" s="19"/>
      <c r="G30" s="22">
        <f>SUM(G28:G29)</f>
        <v>388.21899999999999</v>
      </c>
    </row>
    <row r="31" spans="1:7">
      <c r="A31" s="72" t="s">
        <v>92</v>
      </c>
      <c r="B31" s="72"/>
      <c r="C31" s="72"/>
      <c r="D31" s="73"/>
      <c r="E31" s="5"/>
      <c r="F31" s="12"/>
      <c r="G31" s="3"/>
    </row>
    <row r="32" spans="1:7">
      <c r="A32" s="30" t="s">
        <v>23</v>
      </c>
      <c r="B32" s="31"/>
      <c r="C32" s="14"/>
      <c r="D32" s="14" t="s">
        <v>59</v>
      </c>
      <c r="E32" s="14"/>
      <c r="F32" s="13" t="s">
        <v>11</v>
      </c>
      <c r="G32" s="15"/>
    </row>
    <row r="33" spans="1:7">
      <c r="A33" s="32" t="s">
        <v>66</v>
      </c>
      <c r="B33" s="33">
        <v>98</v>
      </c>
      <c r="C33" s="16"/>
      <c r="D33" s="16"/>
      <c r="E33" s="16"/>
      <c r="F33" s="34" t="s">
        <v>28</v>
      </c>
      <c r="G33" s="16">
        <v>96</v>
      </c>
    </row>
    <row r="34" spans="1:7">
      <c r="A34" s="32" t="s">
        <v>68</v>
      </c>
      <c r="B34" s="33">
        <v>97</v>
      </c>
      <c r="C34" s="16"/>
      <c r="D34" s="16"/>
      <c r="E34" s="16"/>
      <c r="F34" s="15" t="s">
        <v>29</v>
      </c>
      <c r="G34" s="18">
        <v>97</v>
      </c>
    </row>
    <row r="35" spans="1:7">
      <c r="A35" s="34" t="s">
        <v>67</v>
      </c>
      <c r="B35" s="33">
        <v>97</v>
      </c>
      <c r="C35" s="15"/>
      <c r="D35" s="16"/>
      <c r="E35" s="16"/>
      <c r="F35" s="17" t="s">
        <v>30</v>
      </c>
      <c r="G35" s="16">
        <v>95</v>
      </c>
    </row>
    <row r="36" spans="1:7">
      <c r="A36" s="32" t="s">
        <v>69</v>
      </c>
      <c r="B36" s="33">
        <v>98</v>
      </c>
      <c r="C36" s="16"/>
      <c r="D36" s="16"/>
      <c r="E36" s="16"/>
      <c r="F36" s="15" t="s">
        <v>31</v>
      </c>
      <c r="G36" s="16">
        <v>94</v>
      </c>
    </row>
    <row r="37" spans="1:7">
      <c r="A37" s="35"/>
      <c r="B37" s="33">
        <f>SUM(B33:B36)</f>
        <v>390</v>
      </c>
      <c r="C37" s="16"/>
      <c r="D37" s="16"/>
      <c r="E37" s="16"/>
      <c r="F37" s="32"/>
      <c r="G37" s="16">
        <f>SUM(G33:G36)</f>
        <v>382</v>
      </c>
    </row>
    <row r="38" spans="1:7">
      <c r="A38" s="36" t="s">
        <v>65</v>
      </c>
      <c r="B38" s="37">
        <f>+(400-B37)/100*57.2</f>
        <v>5.7200000000000006</v>
      </c>
      <c r="C38" s="16"/>
      <c r="D38" s="16"/>
      <c r="E38" s="16"/>
      <c r="F38" s="20" t="s">
        <v>70</v>
      </c>
      <c r="G38" s="21">
        <f>+(400-G37)/100*39.5</f>
        <v>7.1099999999999994</v>
      </c>
    </row>
    <row r="39" spans="1:7">
      <c r="A39" s="35"/>
      <c r="B39" s="38">
        <f>SUM(B37:B38)</f>
        <v>395.72</v>
      </c>
      <c r="C39" s="16"/>
      <c r="D39" s="30"/>
      <c r="E39" s="16"/>
      <c r="F39" s="19"/>
      <c r="G39" s="22">
        <f>SUM(G37:G38)</f>
        <v>389.11</v>
      </c>
    </row>
    <row r="41" spans="1:7">
      <c r="A41" s="87" t="s">
        <v>94</v>
      </c>
      <c r="B41" s="87"/>
      <c r="C41" s="87"/>
      <c r="D41" s="87"/>
      <c r="E41" s="87"/>
    </row>
    <row r="42" spans="1:7">
      <c r="A42" s="88" t="s">
        <v>14</v>
      </c>
      <c r="B42" s="88"/>
    </row>
    <row r="43" spans="1:7">
      <c r="A43" s="88" t="s">
        <v>20</v>
      </c>
      <c r="B43" s="88"/>
    </row>
    <row r="44" spans="1:7">
      <c r="A44" s="88" t="s">
        <v>95</v>
      </c>
      <c r="B44" s="88"/>
    </row>
    <row r="45" spans="1:7">
      <c r="A45" s="88" t="s">
        <v>23</v>
      </c>
      <c r="B45" s="88"/>
    </row>
  </sheetData>
  <mergeCells count="5">
    <mergeCell ref="A41:E41"/>
    <mergeCell ref="A42:B42"/>
    <mergeCell ref="A43:B43"/>
    <mergeCell ref="A44:B44"/>
    <mergeCell ref="A45:B45"/>
  </mergeCells>
  <pageMargins left="0.25" right="0.25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H1" sqref="H1"/>
    </sheetView>
  </sheetViews>
  <sheetFormatPr baseColWidth="10" defaultColWidth="8.83203125" defaultRowHeight="14" x14ac:dyDescent="0"/>
  <cols>
    <col min="1" max="1" width="21.33203125" customWidth="1"/>
    <col min="4" max="4" width="11.33203125" customWidth="1"/>
    <col min="6" max="6" width="18.83203125" customWidth="1"/>
  </cols>
  <sheetData>
    <row r="1" spans="1:7" ht="17">
      <c r="A1" s="4"/>
      <c r="C1" s="5"/>
      <c r="D1" s="6" t="s">
        <v>4</v>
      </c>
      <c r="E1" s="5"/>
      <c r="F1" s="5"/>
      <c r="G1" s="5"/>
    </row>
    <row r="2" spans="1:7">
      <c r="A2" s="4"/>
      <c r="B2" s="5"/>
      <c r="C2" s="5"/>
      <c r="D2" s="5"/>
      <c r="E2" s="5"/>
      <c r="F2" s="5"/>
      <c r="G2" s="5"/>
    </row>
    <row r="3" spans="1:7" ht="15">
      <c r="A3" s="4"/>
      <c r="B3" s="5"/>
      <c r="C3" s="5"/>
      <c r="D3" s="7" t="s">
        <v>10</v>
      </c>
      <c r="E3" s="5"/>
      <c r="F3" s="5"/>
      <c r="G3" s="5"/>
    </row>
    <row r="4" spans="1:7">
      <c r="A4" s="4"/>
      <c r="B4" s="5"/>
      <c r="C4" s="5"/>
      <c r="D4" s="8" t="s">
        <v>6</v>
      </c>
      <c r="E4" s="5"/>
      <c r="F4" s="5"/>
      <c r="G4" s="5"/>
    </row>
    <row r="5" spans="1:7">
      <c r="A5" s="4"/>
      <c r="B5" s="5"/>
      <c r="C5" s="5"/>
      <c r="D5" s="8" t="s">
        <v>9</v>
      </c>
      <c r="E5" s="5"/>
      <c r="F5" s="5"/>
      <c r="G5" s="5"/>
    </row>
    <row r="6" spans="1:7">
      <c r="A6" s="4"/>
      <c r="B6" s="5"/>
      <c r="C6" s="5"/>
      <c r="D6" s="5"/>
      <c r="E6" s="5"/>
      <c r="F6" s="5"/>
      <c r="G6" s="5"/>
    </row>
    <row r="7" spans="1:7">
      <c r="A7" s="28"/>
      <c r="B7" s="16"/>
      <c r="C7" s="16"/>
      <c r="D7" s="16"/>
      <c r="E7" s="16"/>
      <c r="F7" s="16"/>
      <c r="G7" s="16"/>
    </row>
    <row r="8" spans="1:7">
      <c r="A8" s="13" t="s">
        <v>14</v>
      </c>
      <c r="B8" s="14"/>
      <c r="C8" s="14"/>
      <c r="D8" s="14" t="s">
        <v>102</v>
      </c>
      <c r="E8" s="14"/>
      <c r="F8" s="13" t="s">
        <v>20</v>
      </c>
      <c r="G8" s="15"/>
    </row>
    <row r="9" spans="1:7">
      <c r="A9" s="15" t="s">
        <v>87</v>
      </c>
      <c r="B9" s="18">
        <v>93</v>
      </c>
      <c r="C9" s="16"/>
      <c r="D9" s="16"/>
      <c r="E9" s="16"/>
      <c r="F9" s="23" t="s">
        <v>83</v>
      </c>
      <c r="G9" s="16">
        <v>96</v>
      </c>
    </row>
    <row r="10" spans="1:7">
      <c r="A10" s="15" t="s">
        <v>90</v>
      </c>
      <c r="B10" s="16">
        <v>96</v>
      </c>
      <c r="C10" s="16"/>
      <c r="D10" s="16"/>
      <c r="E10" s="16"/>
      <c r="F10" s="24" t="s">
        <v>84</v>
      </c>
      <c r="G10" s="18">
        <v>96</v>
      </c>
    </row>
    <row r="11" spans="1:7">
      <c r="A11" s="15" t="s">
        <v>88</v>
      </c>
      <c r="B11" s="89" t="s">
        <v>100</v>
      </c>
      <c r="C11" s="90"/>
      <c r="D11" s="91"/>
      <c r="E11" s="16"/>
      <c r="F11" s="23" t="s">
        <v>85</v>
      </c>
      <c r="G11" s="16">
        <v>96</v>
      </c>
    </row>
    <row r="12" spans="1:7">
      <c r="A12" s="17" t="s">
        <v>89</v>
      </c>
      <c r="B12" s="16">
        <v>93</v>
      </c>
      <c r="C12" s="16"/>
      <c r="D12" s="16"/>
      <c r="E12" s="16"/>
      <c r="F12" s="24" t="s">
        <v>86</v>
      </c>
      <c r="G12" s="16">
        <v>100</v>
      </c>
    </row>
    <row r="13" spans="1:7">
      <c r="A13" s="24"/>
      <c r="B13" s="16">
        <f>SUM(B9:B12)</f>
        <v>282</v>
      </c>
      <c r="C13" s="16"/>
      <c r="D13" s="16"/>
      <c r="E13" s="16"/>
      <c r="F13" s="24"/>
      <c r="G13" s="16">
        <f>SUM(G9:G12)</f>
        <v>388</v>
      </c>
    </row>
    <row r="14" spans="1:7">
      <c r="A14" s="20" t="s">
        <v>96</v>
      </c>
      <c r="B14" s="21">
        <f>+(400-B13)/100*49</f>
        <v>57.82</v>
      </c>
      <c r="C14" s="16"/>
      <c r="D14" s="16"/>
      <c r="E14" s="16"/>
      <c r="F14" s="20" t="s">
        <v>97</v>
      </c>
      <c r="G14" s="21">
        <f>+(400-G13)/100*41.7</f>
        <v>5.0040000000000004</v>
      </c>
    </row>
    <row r="15" spans="1:7">
      <c r="A15" s="24"/>
      <c r="B15" s="22">
        <f>+B13+B14</f>
        <v>339.82</v>
      </c>
      <c r="C15" s="16"/>
      <c r="D15" s="13"/>
      <c r="E15" s="16"/>
      <c r="F15" s="24"/>
      <c r="G15" s="22">
        <f>+G13+G14</f>
        <v>393.00400000000002</v>
      </c>
    </row>
    <row r="16" spans="1:7">
      <c r="A16" s="86" t="s">
        <v>101</v>
      </c>
      <c r="B16" s="5"/>
      <c r="C16" s="5"/>
      <c r="D16" s="5"/>
      <c r="E16" s="5"/>
      <c r="F16" s="5"/>
    </row>
    <row r="17" spans="1:7">
      <c r="A17" s="13" t="s">
        <v>23</v>
      </c>
      <c r="B17" s="14"/>
      <c r="C17" s="14"/>
      <c r="D17" s="14" t="s">
        <v>102</v>
      </c>
      <c r="E17" s="14"/>
      <c r="F17" s="13" t="s">
        <v>95</v>
      </c>
      <c r="G17" s="14"/>
    </row>
    <row r="18" spans="1:7">
      <c r="A18" s="32" t="s">
        <v>66</v>
      </c>
      <c r="B18" s="16">
        <v>97</v>
      </c>
      <c r="C18" s="16"/>
      <c r="D18" s="16"/>
      <c r="E18" s="16"/>
      <c r="F18" s="24" t="s">
        <v>78</v>
      </c>
      <c r="G18" s="16">
        <v>99</v>
      </c>
    </row>
    <row r="19" spans="1:7">
      <c r="A19" s="32" t="s">
        <v>68</v>
      </c>
      <c r="B19" s="16">
        <v>95</v>
      </c>
      <c r="C19" s="16"/>
      <c r="D19" s="16"/>
      <c r="E19" s="16"/>
      <c r="F19" s="24" t="s">
        <v>79</v>
      </c>
      <c r="G19" s="16">
        <v>97</v>
      </c>
    </row>
    <row r="20" spans="1:7">
      <c r="A20" s="34" t="s">
        <v>67</v>
      </c>
      <c r="B20" s="16">
        <v>91</v>
      </c>
      <c r="C20" s="15"/>
      <c r="D20" s="16"/>
      <c r="E20" s="16"/>
      <c r="F20" s="24" t="s">
        <v>80</v>
      </c>
      <c r="G20" s="16">
        <v>97</v>
      </c>
    </row>
    <row r="21" spans="1:7">
      <c r="A21" s="32" t="s">
        <v>69</v>
      </c>
      <c r="B21" s="16">
        <v>93</v>
      </c>
      <c r="C21" s="16"/>
      <c r="D21" s="16"/>
      <c r="E21" s="16"/>
      <c r="F21" s="24" t="s">
        <v>81</v>
      </c>
      <c r="G21" s="16">
        <v>98</v>
      </c>
    </row>
    <row r="22" spans="1:7">
      <c r="A22" s="15"/>
      <c r="B22" s="16">
        <f>SUM(B18:B21)</f>
        <v>376</v>
      </c>
      <c r="C22" s="16"/>
      <c r="D22" s="16"/>
      <c r="E22" s="16"/>
      <c r="F22" s="24"/>
      <c r="G22" s="16">
        <f>SUM(G18:G21)</f>
        <v>391</v>
      </c>
    </row>
    <row r="23" spans="1:7">
      <c r="A23" s="20" t="s">
        <v>98</v>
      </c>
      <c r="B23" s="21">
        <f>+(400-B22)/100*57.2</f>
        <v>13.728</v>
      </c>
      <c r="C23" s="16"/>
      <c r="D23" s="16"/>
      <c r="E23" s="16"/>
      <c r="F23" s="20" t="s">
        <v>99</v>
      </c>
      <c r="G23" s="21">
        <f>+(400-G22)/100*43.9</f>
        <v>3.9509999999999996</v>
      </c>
    </row>
    <row r="24" spans="1:7">
      <c r="A24" s="24"/>
      <c r="B24" s="22">
        <f>+B22+B23</f>
        <v>389.72800000000001</v>
      </c>
      <c r="C24" s="16"/>
      <c r="D24" s="13"/>
      <c r="E24" s="16"/>
      <c r="F24" s="24"/>
      <c r="G24" s="22">
        <f>+G22+G23</f>
        <v>394.95100000000002</v>
      </c>
    </row>
  </sheetData>
  <mergeCells count="1">
    <mergeCell ref="B11:D11"/>
  </mergeCells>
  <pageMargins left="0.7" right="0.7" top="0.75" bottom="0.75" header="0.3" footer="0.3"/>
  <pageSetup paperSize="9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H1" sqref="H1"/>
    </sheetView>
  </sheetViews>
  <sheetFormatPr baseColWidth="10" defaultColWidth="8.83203125" defaultRowHeight="14" x14ac:dyDescent="0"/>
  <cols>
    <col min="1" max="1" width="14.83203125" customWidth="1"/>
    <col min="2" max="2" width="8.5" customWidth="1"/>
    <col min="4" max="4" width="10.6640625" customWidth="1"/>
    <col min="6" max="6" width="18.5" customWidth="1"/>
    <col min="7" max="7" width="8.5" customWidth="1"/>
  </cols>
  <sheetData>
    <row r="1" spans="1:7" ht="17">
      <c r="A1" s="46"/>
      <c r="B1" s="44"/>
      <c r="C1" s="45"/>
      <c r="D1" s="47" t="s">
        <v>4</v>
      </c>
      <c r="E1" s="45"/>
      <c r="F1" s="45"/>
      <c r="G1" s="45"/>
    </row>
    <row r="2" spans="1:7">
      <c r="A2" s="46"/>
      <c r="B2" s="45"/>
      <c r="C2" s="45"/>
      <c r="D2" s="45"/>
      <c r="E2" s="45"/>
      <c r="F2" s="45"/>
      <c r="G2" s="45"/>
    </row>
    <row r="3" spans="1:7" ht="15">
      <c r="A3" s="46"/>
      <c r="B3" s="45"/>
      <c r="C3" s="45"/>
      <c r="D3" s="49" t="s">
        <v>12</v>
      </c>
      <c r="E3" s="45"/>
      <c r="F3" s="45"/>
      <c r="G3" s="45"/>
    </row>
    <row r="4" spans="1:7">
      <c r="A4" s="46"/>
      <c r="B4" s="45"/>
      <c r="C4" s="45"/>
      <c r="D4" s="48" t="s">
        <v>6</v>
      </c>
      <c r="E4" s="45"/>
      <c r="F4" s="45"/>
      <c r="G4" s="45"/>
    </row>
    <row r="5" spans="1:7">
      <c r="A5" s="46"/>
      <c r="B5" s="45"/>
      <c r="C5" s="45"/>
      <c r="D5" s="48" t="s">
        <v>9</v>
      </c>
      <c r="E5" s="45"/>
      <c r="F5" s="45"/>
      <c r="G5" s="45"/>
    </row>
    <row r="6" spans="1:7">
      <c r="A6" s="46"/>
      <c r="B6" s="45"/>
      <c r="C6" s="45"/>
      <c r="D6" s="45"/>
      <c r="E6" s="45"/>
      <c r="F6" s="45"/>
      <c r="G6" s="45"/>
    </row>
    <row r="7" spans="1:7">
      <c r="A7" s="46"/>
      <c r="B7" s="45"/>
      <c r="C7" s="45"/>
      <c r="D7" s="45"/>
      <c r="E7" s="45"/>
      <c r="F7" s="45"/>
      <c r="G7" s="45"/>
    </row>
    <row r="8" spans="1:7">
      <c r="A8" s="13" t="s">
        <v>95</v>
      </c>
      <c r="B8" s="53"/>
      <c r="C8" s="53"/>
      <c r="D8" s="53" t="s">
        <v>7</v>
      </c>
      <c r="E8" s="53"/>
      <c r="F8" s="13" t="s">
        <v>20</v>
      </c>
      <c r="G8" s="54"/>
    </row>
    <row r="9" spans="1:7">
      <c r="A9" s="24" t="s">
        <v>78</v>
      </c>
      <c r="B9" s="50"/>
      <c r="C9" s="50"/>
      <c r="D9" s="50"/>
      <c r="E9" s="50"/>
      <c r="F9" s="23" t="s">
        <v>83</v>
      </c>
      <c r="G9" s="50"/>
    </row>
    <row r="10" spans="1:7">
      <c r="A10" s="24" t="s">
        <v>79</v>
      </c>
      <c r="B10" s="51"/>
      <c r="C10" s="52"/>
      <c r="D10" s="50"/>
      <c r="E10" s="50"/>
      <c r="F10" s="24" t="s">
        <v>84</v>
      </c>
      <c r="G10" s="56"/>
    </row>
    <row r="11" spans="1:7">
      <c r="A11" s="24" t="s">
        <v>80</v>
      </c>
      <c r="B11" s="50"/>
      <c r="C11" s="54"/>
      <c r="D11" s="50"/>
      <c r="E11" s="50"/>
      <c r="F11" s="23" t="s">
        <v>85</v>
      </c>
      <c r="G11" s="50"/>
    </row>
    <row r="12" spans="1:7">
      <c r="A12" s="24" t="s">
        <v>81</v>
      </c>
      <c r="B12" s="50"/>
      <c r="C12" s="50"/>
      <c r="D12" s="50"/>
      <c r="E12" s="50"/>
      <c r="F12" s="24" t="s">
        <v>86</v>
      </c>
      <c r="G12" s="50"/>
    </row>
    <row r="13" spans="1:7">
      <c r="A13" s="24"/>
      <c r="B13" s="50">
        <f>SUM(B9:B12)</f>
        <v>0</v>
      </c>
      <c r="C13" s="50"/>
      <c r="D13" s="50"/>
      <c r="E13" s="50"/>
      <c r="F13" s="24"/>
      <c r="G13" s="50">
        <f>SUM(G9:G12)</f>
        <v>0</v>
      </c>
    </row>
    <row r="14" spans="1:7">
      <c r="A14" s="20" t="s">
        <v>99</v>
      </c>
      <c r="B14" s="57"/>
      <c r="C14" s="50"/>
      <c r="D14" s="50"/>
      <c r="E14" s="50"/>
      <c r="F14" s="20" t="s">
        <v>97</v>
      </c>
      <c r="G14" s="57"/>
    </row>
    <row r="15" spans="1:7">
      <c r="A15" s="55"/>
      <c r="B15" s="58">
        <f>SUM(B13:B14)</f>
        <v>0</v>
      </c>
      <c r="C15" s="50"/>
      <c r="D15" s="59"/>
      <c r="E15" s="50"/>
      <c r="F15" s="55"/>
      <c r="G15" s="58">
        <f>SUM(G13:G14)</f>
        <v>0</v>
      </c>
    </row>
    <row r="16" spans="1:7">
      <c r="A16" s="15"/>
      <c r="B16" s="15"/>
      <c r="C16" s="15"/>
      <c r="D16" s="15"/>
      <c r="E16" s="15"/>
      <c r="F16" s="15"/>
      <c r="G16" s="15"/>
    </row>
  </sheetData>
  <pageMargins left="0.7" right="0.7" top="0.75" bottom="0.75" header="0.3" footer="0.3"/>
  <pageSetup paperSize="9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2019-2020</vt:lpstr>
      <vt:lpstr>Rd 1</vt:lpstr>
      <vt:lpstr>Rd 2</vt:lpstr>
      <vt:lpstr>Rd 3</vt:lpstr>
      <vt:lpstr>Final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</dc:creator>
  <cp:lastModifiedBy>Marie Ralph</cp:lastModifiedBy>
  <cp:lastPrinted>2020-03-23T15:31:15Z</cp:lastPrinted>
  <dcterms:created xsi:type="dcterms:W3CDTF">2019-08-02T12:34:30Z</dcterms:created>
  <dcterms:modified xsi:type="dcterms:W3CDTF">2020-03-23T19:18:03Z</dcterms:modified>
</cp:coreProperties>
</file>